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405_FHSTU_Uster\02_Ausfuehrung\01_Unternehmer\221.1_Fenster aus Holz_Metall\01_Ausschreibung\05_weitere Beilagen\"/>
    </mc:Choice>
  </mc:AlternateContent>
  <xr:revisionPtr revIDLastSave="0" documentId="13_ncr:1_{BB9A31C8-AEAD-4C82-B1B6-0D842C30ABE6}" xr6:coauthVersionLast="47" xr6:coauthVersionMax="47" xr10:uidLastSave="{00000000-0000-0000-0000-000000000000}"/>
  <bookViews>
    <workbookView xWindow="47055" yWindow="345" windowWidth="19410" windowHeight="14355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28" i="1" l="1"/>
  <c r="K1028" i="1"/>
  <c r="O1027" i="1"/>
  <c r="M1027" i="1"/>
  <c r="K1027" i="1"/>
  <c r="M1026" i="1"/>
  <c r="K1026" i="1"/>
  <c r="J1026" i="1"/>
  <c r="I1026" i="1"/>
  <c r="H1026" i="1"/>
  <c r="E1026" i="1"/>
  <c r="M1025" i="1"/>
  <c r="K1025" i="1"/>
  <c r="N1024" i="1"/>
  <c r="N1027" i="1" s="1"/>
  <c r="M1024" i="1"/>
  <c r="K1024" i="1"/>
  <c r="M1023" i="1"/>
  <c r="K1023" i="1"/>
  <c r="J1023" i="1"/>
  <c r="I1023" i="1"/>
  <c r="H1023" i="1"/>
  <c r="E1023" i="1"/>
  <c r="M1022" i="1"/>
  <c r="K1022" i="1"/>
  <c r="O1021" i="1"/>
  <c r="K1021" i="1"/>
  <c r="M1020" i="1"/>
  <c r="M1021" i="1" s="1"/>
  <c r="K1020" i="1"/>
  <c r="J1020" i="1"/>
  <c r="I1020" i="1"/>
  <c r="H1020" i="1"/>
  <c r="E1020" i="1"/>
  <c r="M1019" i="1"/>
  <c r="K1019" i="1"/>
  <c r="N1018" i="1"/>
  <c r="K1018" i="1"/>
  <c r="M1017" i="1"/>
  <c r="M1018" i="1" s="1"/>
  <c r="K1017" i="1"/>
  <c r="J1017" i="1"/>
  <c r="I1017" i="1"/>
  <c r="H1017" i="1"/>
  <c r="E1017" i="1"/>
  <c r="M1016" i="1"/>
  <c r="K1016" i="1"/>
  <c r="N1015" i="1"/>
  <c r="N1021" i="1" s="1"/>
  <c r="M1014" i="1"/>
  <c r="M1015" i="1" s="1"/>
  <c r="K1014" i="1"/>
  <c r="J1014" i="1"/>
  <c r="I1014" i="1"/>
  <c r="H1014" i="1"/>
  <c r="K1015" i="1" s="1"/>
  <c r="E1014" i="1"/>
  <c r="M1013" i="1"/>
  <c r="K1013" i="1"/>
  <c r="O1012" i="1"/>
  <c r="M1012" i="1"/>
  <c r="M1011" i="1"/>
  <c r="K1011" i="1"/>
  <c r="J1011" i="1"/>
  <c r="I1011" i="1"/>
  <c r="H1011" i="1"/>
  <c r="K1012" i="1" s="1"/>
  <c r="E1011" i="1"/>
  <c r="M1010" i="1"/>
  <c r="K1010" i="1"/>
  <c r="N1009" i="1"/>
  <c r="N1012" i="1" s="1"/>
  <c r="M1009" i="1"/>
  <c r="M1008" i="1"/>
  <c r="K1008" i="1"/>
  <c r="J1008" i="1"/>
  <c r="I1008" i="1"/>
  <c r="H1008" i="1"/>
  <c r="K1009" i="1" s="1"/>
  <c r="E1008" i="1"/>
  <c r="M1007" i="1"/>
  <c r="K1007" i="1"/>
  <c r="O1006" i="1"/>
  <c r="N1006" i="1"/>
  <c r="K1006" i="1"/>
  <c r="M1005" i="1"/>
  <c r="M1006" i="1" s="1"/>
  <c r="K1005" i="1"/>
  <c r="J1005" i="1"/>
  <c r="I1005" i="1"/>
  <c r="H1005" i="1"/>
  <c r="E1005" i="1"/>
  <c r="M1004" i="1"/>
  <c r="K1004" i="1"/>
  <c r="N1003" i="1"/>
  <c r="M1003" i="1"/>
  <c r="M1002" i="1"/>
  <c r="K1002" i="1"/>
  <c r="J1002" i="1"/>
  <c r="I1002" i="1"/>
  <c r="H1002" i="1"/>
  <c r="K1003" i="1" s="1"/>
  <c r="E1002" i="1"/>
  <c r="M1001" i="1"/>
  <c r="K1001" i="1"/>
  <c r="N1000" i="1"/>
  <c r="M999" i="1"/>
  <c r="M1000" i="1" s="1"/>
  <c r="K999" i="1"/>
  <c r="J999" i="1"/>
  <c r="I999" i="1"/>
  <c r="H999" i="1"/>
  <c r="K1000" i="1" s="1"/>
  <c r="E999" i="1"/>
  <c r="M998" i="1"/>
  <c r="K998" i="1"/>
  <c r="O997" i="1"/>
  <c r="M997" i="1"/>
  <c r="K997" i="1"/>
  <c r="M996" i="1"/>
  <c r="K996" i="1"/>
  <c r="J996" i="1"/>
  <c r="I996" i="1"/>
  <c r="H996" i="1"/>
  <c r="E996" i="1"/>
  <c r="M995" i="1"/>
  <c r="K995" i="1"/>
  <c r="N994" i="1"/>
  <c r="N997" i="1" s="1"/>
  <c r="M993" i="1"/>
  <c r="M994" i="1" s="1"/>
  <c r="K993" i="1"/>
  <c r="J993" i="1"/>
  <c r="I993" i="1"/>
  <c r="H993" i="1"/>
  <c r="K994" i="1" s="1"/>
  <c r="E993" i="1"/>
  <c r="M992" i="1"/>
  <c r="K992" i="1"/>
  <c r="O991" i="1"/>
  <c r="N991" i="1"/>
  <c r="M990" i="1"/>
  <c r="M991" i="1" s="1"/>
  <c r="K990" i="1"/>
  <c r="J990" i="1"/>
  <c r="I990" i="1"/>
  <c r="H990" i="1"/>
  <c r="K991" i="1" s="1"/>
  <c r="E990" i="1"/>
  <c r="M989" i="1"/>
  <c r="K989" i="1"/>
  <c r="N988" i="1"/>
  <c r="M988" i="1"/>
  <c r="K988" i="1"/>
  <c r="M987" i="1"/>
  <c r="K987" i="1"/>
  <c r="J987" i="1"/>
  <c r="I987" i="1"/>
  <c r="H987" i="1"/>
  <c r="E987" i="1"/>
  <c r="M986" i="1"/>
  <c r="K986" i="1"/>
  <c r="N985" i="1"/>
  <c r="K985" i="1"/>
  <c r="M984" i="1"/>
  <c r="M985" i="1" s="1"/>
  <c r="K984" i="1"/>
  <c r="J984" i="1"/>
  <c r="I984" i="1"/>
  <c r="H984" i="1"/>
  <c r="E984" i="1"/>
  <c r="M983" i="1"/>
  <c r="K983" i="1"/>
  <c r="O982" i="1"/>
  <c r="N982" i="1"/>
  <c r="M982" i="1"/>
  <c r="K982" i="1"/>
  <c r="M981" i="1"/>
  <c r="K981" i="1"/>
  <c r="J981" i="1"/>
  <c r="I981" i="1"/>
  <c r="H981" i="1"/>
  <c r="E981" i="1"/>
  <c r="M980" i="1"/>
  <c r="K980" i="1"/>
  <c r="N979" i="1"/>
  <c r="K979" i="1"/>
  <c r="M978" i="1"/>
  <c r="M979" i="1" s="1"/>
  <c r="K978" i="1"/>
  <c r="J978" i="1"/>
  <c r="I978" i="1"/>
  <c r="H978" i="1"/>
  <c r="E978" i="1"/>
  <c r="M977" i="1"/>
  <c r="K977" i="1"/>
  <c r="O976" i="1"/>
  <c r="K976" i="1"/>
  <c r="M975" i="1"/>
  <c r="M976" i="1" s="1"/>
  <c r="K975" i="1"/>
  <c r="J975" i="1"/>
  <c r="I975" i="1"/>
  <c r="H975" i="1"/>
  <c r="E975" i="1"/>
  <c r="M974" i="1"/>
  <c r="K974" i="1"/>
  <c r="N973" i="1"/>
  <c r="N976" i="1" s="1"/>
  <c r="M972" i="1"/>
  <c r="M973" i="1" s="1"/>
  <c r="K972" i="1"/>
  <c r="J972" i="1"/>
  <c r="I972" i="1"/>
  <c r="H972" i="1"/>
  <c r="K973" i="1" s="1"/>
  <c r="E972" i="1"/>
  <c r="M971" i="1"/>
  <c r="K971" i="1"/>
  <c r="O970" i="1"/>
  <c r="M970" i="1"/>
  <c r="M969" i="1"/>
  <c r="K969" i="1"/>
  <c r="J969" i="1"/>
  <c r="I969" i="1"/>
  <c r="H969" i="1"/>
  <c r="K970" i="1" s="1"/>
  <c r="E969" i="1"/>
  <c r="M968" i="1"/>
  <c r="K968" i="1"/>
  <c r="N967" i="1"/>
  <c r="N970" i="1" s="1"/>
  <c r="M967" i="1"/>
  <c r="M966" i="1"/>
  <c r="K966" i="1"/>
  <c r="J966" i="1"/>
  <c r="I966" i="1"/>
  <c r="H966" i="1"/>
  <c r="K967" i="1" s="1"/>
  <c r="E966" i="1"/>
  <c r="M965" i="1"/>
  <c r="K965" i="1"/>
  <c r="O964" i="1"/>
  <c r="N964" i="1"/>
  <c r="K964" i="1"/>
  <c r="M963" i="1"/>
  <c r="M964" i="1" s="1"/>
  <c r="K963" i="1"/>
  <c r="J963" i="1"/>
  <c r="I963" i="1"/>
  <c r="H963" i="1"/>
  <c r="E963" i="1"/>
  <c r="M962" i="1"/>
  <c r="K962" i="1"/>
  <c r="N961" i="1"/>
  <c r="M961" i="1"/>
  <c r="M960" i="1"/>
  <c r="K960" i="1"/>
  <c r="J960" i="1"/>
  <c r="I960" i="1"/>
  <c r="H960" i="1"/>
  <c r="K961" i="1" s="1"/>
  <c r="E960" i="1"/>
  <c r="M959" i="1"/>
  <c r="K959" i="1"/>
  <c r="O958" i="1"/>
  <c r="M958" i="1"/>
  <c r="K958" i="1"/>
  <c r="M957" i="1"/>
  <c r="K957" i="1"/>
  <c r="J957" i="1"/>
  <c r="I957" i="1"/>
  <c r="H957" i="1"/>
  <c r="E957" i="1"/>
  <c r="M956" i="1"/>
  <c r="K956" i="1"/>
  <c r="N955" i="1"/>
  <c r="M955" i="1"/>
  <c r="K955" i="1"/>
  <c r="M954" i="1"/>
  <c r="K954" i="1"/>
  <c r="J954" i="1"/>
  <c r="I954" i="1"/>
  <c r="H954" i="1"/>
  <c r="E954" i="1"/>
  <c r="M953" i="1"/>
  <c r="K953" i="1"/>
  <c r="N952" i="1"/>
  <c r="M951" i="1"/>
  <c r="M952" i="1" s="1"/>
  <c r="K951" i="1"/>
  <c r="J951" i="1"/>
  <c r="I951" i="1"/>
  <c r="H951" i="1"/>
  <c r="K952" i="1" s="1"/>
  <c r="E951" i="1"/>
  <c r="M950" i="1"/>
  <c r="K950" i="1"/>
  <c r="N949" i="1"/>
  <c r="M949" i="1"/>
  <c r="M948" i="1"/>
  <c r="K948" i="1"/>
  <c r="J948" i="1"/>
  <c r="I948" i="1"/>
  <c r="H948" i="1"/>
  <c r="K949" i="1" s="1"/>
  <c r="E948" i="1"/>
  <c r="M947" i="1"/>
  <c r="K947" i="1"/>
  <c r="N946" i="1"/>
  <c r="N958" i="1" s="1"/>
  <c r="M946" i="1"/>
  <c r="M945" i="1"/>
  <c r="K945" i="1"/>
  <c r="J945" i="1"/>
  <c r="I945" i="1"/>
  <c r="H945" i="1"/>
  <c r="K946" i="1" s="1"/>
  <c r="E945" i="1"/>
  <c r="M944" i="1"/>
  <c r="K944" i="1"/>
  <c r="O943" i="1"/>
  <c r="N943" i="1"/>
  <c r="K943" i="1"/>
  <c r="M942" i="1"/>
  <c r="M943" i="1" s="1"/>
  <c r="K942" i="1"/>
  <c r="J942" i="1"/>
  <c r="I942" i="1"/>
  <c r="H942" i="1"/>
  <c r="E942" i="1"/>
  <c r="M941" i="1"/>
  <c r="K941" i="1"/>
  <c r="N940" i="1"/>
  <c r="K940" i="1"/>
  <c r="M939" i="1"/>
  <c r="M940" i="1" s="1"/>
  <c r="K939" i="1"/>
  <c r="J939" i="1"/>
  <c r="I939" i="1"/>
  <c r="H939" i="1"/>
  <c r="E939" i="1"/>
  <c r="M938" i="1"/>
  <c r="K938" i="1"/>
  <c r="N937" i="1"/>
  <c r="M936" i="1"/>
  <c r="M937" i="1" s="1"/>
  <c r="K936" i="1"/>
  <c r="J936" i="1"/>
  <c r="I936" i="1"/>
  <c r="H936" i="1"/>
  <c r="K937" i="1" s="1"/>
  <c r="E936" i="1"/>
  <c r="M935" i="1"/>
  <c r="K935" i="1"/>
  <c r="O934" i="1"/>
  <c r="K934" i="1"/>
  <c r="M933" i="1"/>
  <c r="M934" i="1" s="1"/>
  <c r="K933" i="1"/>
  <c r="J933" i="1"/>
  <c r="I933" i="1"/>
  <c r="H933" i="1"/>
  <c r="E933" i="1"/>
  <c r="M932" i="1"/>
  <c r="K932" i="1"/>
  <c r="N931" i="1"/>
  <c r="N934" i="1" s="1"/>
  <c r="M931" i="1"/>
  <c r="M930" i="1"/>
  <c r="K930" i="1"/>
  <c r="J930" i="1"/>
  <c r="I930" i="1"/>
  <c r="H930" i="1"/>
  <c r="K931" i="1" s="1"/>
  <c r="E930" i="1"/>
  <c r="M929" i="1"/>
  <c r="K929" i="1"/>
  <c r="O928" i="1"/>
  <c r="M928" i="1"/>
  <c r="K928" i="1"/>
  <c r="M927" i="1"/>
  <c r="K927" i="1"/>
  <c r="J927" i="1"/>
  <c r="I927" i="1"/>
  <c r="H927" i="1"/>
  <c r="E927" i="1"/>
  <c r="M926" i="1"/>
  <c r="K926" i="1"/>
  <c r="N925" i="1"/>
  <c r="N928" i="1" s="1"/>
  <c r="M925" i="1"/>
  <c r="K925" i="1"/>
  <c r="M924" i="1"/>
  <c r="K924" i="1"/>
  <c r="J924" i="1"/>
  <c r="I924" i="1"/>
  <c r="H924" i="1"/>
  <c r="E924" i="1"/>
  <c r="M923" i="1"/>
  <c r="K923" i="1"/>
  <c r="O922" i="1"/>
  <c r="M922" i="1"/>
  <c r="M921" i="1"/>
  <c r="K921" i="1"/>
  <c r="J921" i="1"/>
  <c r="I921" i="1"/>
  <c r="H921" i="1"/>
  <c r="K922" i="1" s="1"/>
  <c r="E921" i="1"/>
  <c r="M920" i="1"/>
  <c r="K920" i="1"/>
  <c r="N919" i="1"/>
  <c r="N922" i="1" s="1"/>
  <c r="M918" i="1"/>
  <c r="M919" i="1" s="1"/>
  <c r="K918" i="1"/>
  <c r="J918" i="1"/>
  <c r="I918" i="1"/>
  <c r="H918" i="1"/>
  <c r="K919" i="1" s="1"/>
  <c r="E918" i="1"/>
  <c r="M917" i="1"/>
  <c r="K917" i="1"/>
  <c r="O916" i="1"/>
  <c r="N916" i="1"/>
  <c r="M915" i="1"/>
  <c r="M916" i="1" s="1"/>
  <c r="K915" i="1"/>
  <c r="J915" i="1"/>
  <c r="I915" i="1"/>
  <c r="H915" i="1"/>
  <c r="K916" i="1" s="1"/>
  <c r="E915" i="1"/>
  <c r="M914" i="1"/>
  <c r="K914" i="1"/>
  <c r="N913" i="1"/>
  <c r="K913" i="1"/>
  <c r="M912" i="1"/>
  <c r="M913" i="1" s="1"/>
  <c r="K912" i="1"/>
  <c r="J912" i="1"/>
  <c r="I912" i="1"/>
  <c r="H912" i="1"/>
  <c r="E912" i="1"/>
  <c r="M911" i="1"/>
  <c r="K911" i="1"/>
  <c r="O910" i="1"/>
  <c r="M909" i="1"/>
  <c r="M910" i="1" s="1"/>
  <c r="K909" i="1"/>
  <c r="J909" i="1"/>
  <c r="I909" i="1"/>
  <c r="H909" i="1"/>
  <c r="K910" i="1" s="1"/>
  <c r="E909" i="1"/>
  <c r="M908" i="1"/>
  <c r="K908" i="1"/>
  <c r="N907" i="1"/>
  <c r="N910" i="1" s="1"/>
  <c r="M907" i="1"/>
  <c r="M906" i="1"/>
  <c r="K906" i="1"/>
  <c r="J906" i="1"/>
  <c r="I906" i="1"/>
  <c r="H906" i="1"/>
  <c r="K907" i="1" s="1"/>
  <c r="E906" i="1"/>
  <c r="M905" i="1"/>
  <c r="K905" i="1"/>
  <c r="O904" i="1"/>
  <c r="N904" i="1"/>
  <c r="M904" i="1"/>
  <c r="K904" i="1"/>
  <c r="M903" i="1"/>
  <c r="K903" i="1"/>
  <c r="J903" i="1"/>
  <c r="I903" i="1"/>
  <c r="H903" i="1"/>
  <c r="E903" i="1"/>
  <c r="M902" i="1"/>
  <c r="K902" i="1"/>
  <c r="N901" i="1"/>
  <c r="K901" i="1"/>
  <c r="M900" i="1"/>
  <c r="M901" i="1" s="1"/>
  <c r="K900" i="1"/>
  <c r="J900" i="1"/>
  <c r="I900" i="1"/>
  <c r="H900" i="1"/>
  <c r="E900" i="1"/>
  <c r="M899" i="1"/>
  <c r="K899" i="1"/>
  <c r="O898" i="1"/>
  <c r="M898" i="1"/>
  <c r="K898" i="1"/>
  <c r="M897" i="1"/>
  <c r="K897" i="1"/>
  <c r="J897" i="1"/>
  <c r="I897" i="1"/>
  <c r="H897" i="1"/>
  <c r="E897" i="1"/>
  <c r="M896" i="1"/>
  <c r="K896" i="1"/>
  <c r="N895" i="1"/>
  <c r="K895" i="1"/>
  <c r="M894" i="1"/>
  <c r="M895" i="1" s="1"/>
  <c r="K894" i="1"/>
  <c r="J894" i="1"/>
  <c r="I894" i="1"/>
  <c r="H894" i="1"/>
  <c r="E894" i="1"/>
  <c r="M893" i="1"/>
  <c r="K893" i="1"/>
  <c r="N892" i="1"/>
  <c r="K892" i="1"/>
  <c r="M891" i="1"/>
  <c r="M892" i="1" s="1"/>
  <c r="K891" i="1"/>
  <c r="J891" i="1"/>
  <c r="I891" i="1"/>
  <c r="H891" i="1"/>
  <c r="E891" i="1"/>
  <c r="M890" i="1"/>
  <c r="K890" i="1"/>
  <c r="N889" i="1"/>
  <c r="M889" i="1"/>
  <c r="M888" i="1"/>
  <c r="K888" i="1"/>
  <c r="J888" i="1"/>
  <c r="I888" i="1"/>
  <c r="H888" i="1"/>
  <c r="K889" i="1" s="1"/>
  <c r="E888" i="1"/>
  <c r="M887" i="1"/>
  <c r="K887" i="1"/>
  <c r="N886" i="1"/>
  <c r="K886" i="1"/>
  <c r="M885" i="1"/>
  <c r="M886" i="1" s="1"/>
  <c r="K885" i="1"/>
  <c r="J885" i="1"/>
  <c r="I885" i="1"/>
  <c r="H885" i="1"/>
  <c r="E885" i="1"/>
  <c r="M884" i="1"/>
  <c r="K884" i="1"/>
  <c r="N883" i="1"/>
  <c r="K883" i="1"/>
  <c r="M882" i="1"/>
  <c r="M883" i="1" s="1"/>
  <c r="K882" i="1"/>
  <c r="J882" i="1"/>
  <c r="I882" i="1"/>
  <c r="H882" i="1"/>
  <c r="E882" i="1"/>
  <c r="M881" i="1"/>
  <c r="K881" i="1"/>
  <c r="N880" i="1"/>
  <c r="M879" i="1"/>
  <c r="M880" i="1" s="1"/>
  <c r="K879" i="1"/>
  <c r="J879" i="1"/>
  <c r="I879" i="1"/>
  <c r="H879" i="1"/>
  <c r="K880" i="1" s="1"/>
  <c r="E879" i="1"/>
  <c r="M878" i="1"/>
  <c r="K878" i="1"/>
  <c r="N877" i="1"/>
  <c r="M877" i="1"/>
  <c r="K877" i="1"/>
  <c r="M876" i="1"/>
  <c r="K876" i="1"/>
  <c r="J876" i="1"/>
  <c r="I876" i="1"/>
  <c r="H876" i="1"/>
  <c r="E876" i="1"/>
  <c r="M875" i="1"/>
  <c r="K875" i="1"/>
  <c r="N874" i="1"/>
  <c r="M874" i="1"/>
  <c r="K874" i="1"/>
  <c r="M873" i="1"/>
  <c r="K873" i="1"/>
  <c r="J873" i="1"/>
  <c r="I873" i="1"/>
  <c r="H873" i="1"/>
  <c r="E873" i="1"/>
  <c r="M872" i="1"/>
  <c r="K872" i="1"/>
  <c r="N871" i="1"/>
  <c r="M871" i="1"/>
  <c r="K871" i="1"/>
  <c r="M870" i="1"/>
  <c r="K870" i="1"/>
  <c r="J870" i="1"/>
  <c r="I870" i="1"/>
  <c r="H870" i="1"/>
  <c r="E870" i="1"/>
  <c r="M869" i="1"/>
  <c r="K869" i="1"/>
  <c r="N868" i="1"/>
  <c r="M868" i="1"/>
  <c r="M867" i="1"/>
  <c r="K867" i="1"/>
  <c r="J867" i="1"/>
  <c r="I867" i="1"/>
  <c r="H867" i="1"/>
  <c r="K868" i="1" s="1"/>
  <c r="E867" i="1"/>
  <c r="M866" i="1"/>
  <c r="K866" i="1"/>
  <c r="N865" i="1"/>
  <c r="M865" i="1"/>
  <c r="M864" i="1"/>
  <c r="K864" i="1"/>
  <c r="J864" i="1"/>
  <c r="I864" i="1"/>
  <c r="H864" i="1"/>
  <c r="K865" i="1" s="1"/>
  <c r="E864" i="1"/>
  <c r="M863" i="1"/>
  <c r="K863" i="1"/>
  <c r="N862" i="1"/>
  <c r="M862" i="1"/>
  <c r="M861" i="1"/>
  <c r="K861" i="1"/>
  <c r="J861" i="1"/>
  <c r="I861" i="1"/>
  <c r="H861" i="1"/>
  <c r="K862" i="1" s="1"/>
  <c r="E861" i="1"/>
  <c r="M860" i="1"/>
  <c r="K860" i="1"/>
  <c r="N859" i="1"/>
  <c r="M858" i="1"/>
  <c r="M859" i="1" s="1"/>
  <c r="K858" i="1"/>
  <c r="J858" i="1"/>
  <c r="I858" i="1"/>
  <c r="H858" i="1"/>
  <c r="K859" i="1" s="1"/>
  <c r="E858" i="1"/>
  <c r="M857" i="1"/>
  <c r="K857" i="1"/>
  <c r="N856" i="1"/>
  <c r="M855" i="1"/>
  <c r="M856" i="1" s="1"/>
  <c r="K855" i="1"/>
  <c r="J855" i="1"/>
  <c r="I855" i="1"/>
  <c r="H855" i="1"/>
  <c r="K856" i="1" s="1"/>
  <c r="E855" i="1"/>
  <c r="M854" i="1"/>
  <c r="K854" i="1"/>
  <c r="N853" i="1"/>
  <c r="K853" i="1"/>
  <c r="M852" i="1"/>
  <c r="M853" i="1" s="1"/>
  <c r="K852" i="1"/>
  <c r="J852" i="1"/>
  <c r="I852" i="1"/>
  <c r="H852" i="1"/>
  <c r="E852" i="1"/>
  <c r="M851" i="1"/>
  <c r="K851" i="1"/>
  <c r="N850" i="1"/>
  <c r="M849" i="1"/>
  <c r="M850" i="1" s="1"/>
  <c r="K849" i="1"/>
  <c r="J849" i="1"/>
  <c r="I849" i="1"/>
  <c r="H849" i="1"/>
  <c r="K850" i="1" s="1"/>
  <c r="E849" i="1"/>
  <c r="M848" i="1"/>
  <c r="K848" i="1"/>
  <c r="N847" i="1"/>
  <c r="M846" i="1"/>
  <c r="M847" i="1" s="1"/>
  <c r="K846" i="1"/>
  <c r="J846" i="1"/>
  <c r="I846" i="1"/>
  <c r="H846" i="1"/>
  <c r="K847" i="1" s="1"/>
  <c r="E846" i="1"/>
  <c r="M845" i="1"/>
  <c r="K845" i="1"/>
  <c r="N844" i="1"/>
  <c r="K844" i="1"/>
  <c r="M843" i="1"/>
  <c r="M844" i="1" s="1"/>
  <c r="K843" i="1"/>
  <c r="J843" i="1"/>
  <c r="I843" i="1"/>
  <c r="H843" i="1"/>
  <c r="E843" i="1"/>
  <c r="M842" i="1"/>
  <c r="K842" i="1"/>
  <c r="N841" i="1"/>
  <c r="M840" i="1"/>
  <c r="M841" i="1" s="1"/>
  <c r="K840" i="1"/>
  <c r="J840" i="1"/>
  <c r="I840" i="1"/>
  <c r="H840" i="1"/>
  <c r="K841" i="1" s="1"/>
  <c r="E840" i="1"/>
  <c r="M839" i="1"/>
  <c r="K839" i="1"/>
  <c r="N838" i="1"/>
  <c r="M838" i="1"/>
  <c r="K838" i="1"/>
  <c r="M837" i="1"/>
  <c r="K837" i="1"/>
  <c r="J837" i="1"/>
  <c r="I837" i="1"/>
  <c r="H837" i="1"/>
  <c r="E837" i="1"/>
  <c r="M836" i="1"/>
  <c r="K836" i="1"/>
  <c r="N835" i="1"/>
  <c r="M835" i="1"/>
  <c r="K835" i="1"/>
  <c r="M834" i="1"/>
  <c r="K834" i="1"/>
  <c r="J834" i="1"/>
  <c r="I834" i="1"/>
  <c r="H834" i="1"/>
  <c r="E834" i="1"/>
  <c r="M833" i="1"/>
  <c r="K833" i="1"/>
  <c r="N832" i="1"/>
  <c r="M831" i="1"/>
  <c r="M832" i="1" s="1"/>
  <c r="K831" i="1"/>
  <c r="J831" i="1"/>
  <c r="I831" i="1"/>
  <c r="H831" i="1"/>
  <c r="K832" i="1" s="1"/>
  <c r="E831" i="1"/>
  <c r="M830" i="1"/>
  <c r="K830" i="1"/>
  <c r="N829" i="1"/>
  <c r="M829" i="1"/>
  <c r="M828" i="1"/>
  <c r="K828" i="1"/>
  <c r="J828" i="1"/>
  <c r="I828" i="1"/>
  <c r="H828" i="1"/>
  <c r="K829" i="1" s="1"/>
  <c r="E828" i="1"/>
  <c r="M827" i="1"/>
  <c r="K827" i="1"/>
  <c r="N826" i="1"/>
  <c r="M826" i="1"/>
  <c r="M825" i="1"/>
  <c r="K825" i="1"/>
  <c r="J825" i="1"/>
  <c r="I825" i="1"/>
  <c r="H825" i="1"/>
  <c r="K826" i="1" s="1"/>
  <c r="E825" i="1"/>
  <c r="M824" i="1"/>
  <c r="K824" i="1"/>
  <c r="N823" i="1"/>
  <c r="M822" i="1"/>
  <c r="M823" i="1" s="1"/>
  <c r="K822" i="1"/>
  <c r="J822" i="1"/>
  <c r="I822" i="1"/>
  <c r="H822" i="1"/>
  <c r="K823" i="1" s="1"/>
  <c r="E822" i="1"/>
  <c r="M821" i="1"/>
  <c r="K821" i="1"/>
  <c r="N820" i="1"/>
  <c r="M819" i="1"/>
  <c r="M820" i="1" s="1"/>
  <c r="K819" i="1"/>
  <c r="J819" i="1"/>
  <c r="I819" i="1"/>
  <c r="H819" i="1"/>
  <c r="K820" i="1" s="1"/>
  <c r="E819" i="1"/>
  <c r="M818" i="1"/>
  <c r="K818" i="1"/>
  <c r="N817" i="1"/>
  <c r="N898" i="1" s="1"/>
  <c r="M817" i="1"/>
  <c r="K817" i="1"/>
  <c r="M816" i="1"/>
  <c r="K816" i="1"/>
  <c r="J816" i="1"/>
  <c r="I816" i="1"/>
  <c r="H816" i="1"/>
  <c r="E816" i="1"/>
  <c r="M815" i="1"/>
  <c r="K815" i="1"/>
  <c r="N814" i="1"/>
  <c r="K814" i="1"/>
  <c r="M813" i="1"/>
  <c r="M814" i="1" s="1"/>
  <c r="K813" i="1"/>
  <c r="J813" i="1"/>
  <c r="I813" i="1"/>
  <c r="H813" i="1"/>
  <c r="E813" i="1"/>
  <c r="M812" i="1"/>
  <c r="K812" i="1"/>
  <c r="O811" i="1"/>
  <c r="M811" i="1"/>
  <c r="K811" i="1"/>
  <c r="M810" i="1"/>
  <c r="K810" i="1"/>
  <c r="J810" i="1"/>
  <c r="I810" i="1"/>
  <c r="H810" i="1"/>
  <c r="E810" i="1"/>
  <c r="M809" i="1"/>
  <c r="K809" i="1"/>
  <c r="N808" i="1"/>
  <c r="K808" i="1"/>
  <c r="M807" i="1"/>
  <c r="M808" i="1" s="1"/>
  <c r="K807" i="1"/>
  <c r="J807" i="1"/>
  <c r="I807" i="1"/>
  <c r="H807" i="1"/>
  <c r="E807" i="1"/>
  <c r="M806" i="1"/>
  <c r="K806" i="1"/>
  <c r="N805" i="1"/>
  <c r="K805" i="1"/>
  <c r="M804" i="1"/>
  <c r="M805" i="1" s="1"/>
  <c r="K804" i="1"/>
  <c r="J804" i="1"/>
  <c r="I804" i="1"/>
  <c r="H804" i="1"/>
  <c r="E804" i="1"/>
  <c r="M803" i="1"/>
  <c r="K803" i="1"/>
  <c r="N802" i="1"/>
  <c r="N811" i="1" s="1"/>
  <c r="M802" i="1"/>
  <c r="M801" i="1"/>
  <c r="K801" i="1"/>
  <c r="J801" i="1"/>
  <c r="I801" i="1"/>
  <c r="H801" i="1"/>
  <c r="K802" i="1" s="1"/>
  <c r="E801" i="1"/>
  <c r="M800" i="1"/>
  <c r="K800" i="1"/>
  <c r="O799" i="1"/>
  <c r="M799" i="1"/>
  <c r="K799" i="1"/>
  <c r="M798" i="1"/>
  <c r="K798" i="1"/>
  <c r="J798" i="1"/>
  <c r="I798" i="1"/>
  <c r="H798" i="1"/>
  <c r="E798" i="1"/>
  <c r="M797" i="1"/>
  <c r="K797" i="1"/>
  <c r="N796" i="1"/>
  <c r="M796" i="1"/>
  <c r="K796" i="1"/>
  <c r="M795" i="1"/>
  <c r="K795" i="1"/>
  <c r="J795" i="1"/>
  <c r="I795" i="1"/>
  <c r="H795" i="1"/>
  <c r="E795" i="1"/>
  <c r="M794" i="1"/>
  <c r="K794" i="1"/>
  <c r="N793" i="1"/>
  <c r="M793" i="1"/>
  <c r="K793" i="1"/>
  <c r="M792" i="1"/>
  <c r="K792" i="1"/>
  <c r="J792" i="1"/>
  <c r="I792" i="1"/>
  <c r="H792" i="1"/>
  <c r="E792" i="1"/>
  <c r="M791" i="1"/>
  <c r="K791" i="1"/>
  <c r="N790" i="1"/>
  <c r="M790" i="1"/>
  <c r="M789" i="1"/>
  <c r="K789" i="1"/>
  <c r="J789" i="1"/>
  <c r="I789" i="1"/>
  <c r="H789" i="1"/>
  <c r="K790" i="1" s="1"/>
  <c r="E789" i="1"/>
  <c r="M788" i="1"/>
  <c r="K788" i="1"/>
  <c r="N787" i="1"/>
  <c r="M787" i="1"/>
  <c r="M786" i="1"/>
  <c r="K786" i="1"/>
  <c r="J786" i="1"/>
  <c r="I786" i="1"/>
  <c r="H786" i="1"/>
  <c r="K787" i="1" s="1"/>
  <c r="E786" i="1"/>
  <c r="M785" i="1"/>
  <c r="K785" i="1"/>
  <c r="N784" i="1"/>
  <c r="M784" i="1"/>
  <c r="M783" i="1"/>
  <c r="K783" i="1"/>
  <c r="J783" i="1"/>
  <c r="I783" i="1"/>
  <c r="H783" i="1"/>
  <c r="K784" i="1" s="1"/>
  <c r="E783" i="1"/>
  <c r="M782" i="1"/>
  <c r="K782" i="1"/>
  <c r="N781" i="1"/>
  <c r="M780" i="1"/>
  <c r="M781" i="1" s="1"/>
  <c r="K780" i="1"/>
  <c r="J780" i="1"/>
  <c r="I780" i="1"/>
  <c r="H780" i="1"/>
  <c r="K781" i="1" s="1"/>
  <c r="E780" i="1"/>
  <c r="M779" i="1"/>
  <c r="K779" i="1"/>
  <c r="N778" i="1"/>
  <c r="M777" i="1"/>
  <c r="M778" i="1" s="1"/>
  <c r="K777" i="1"/>
  <c r="J777" i="1"/>
  <c r="I777" i="1"/>
  <c r="H777" i="1"/>
  <c r="K778" i="1" s="1"/>
  <c r="E777" i="1"/>
  <c r="M776" i="1"/>
  <c r="K776" i="1"/>
  <c r="N775" i="1"/>
  <c r="N799" i="1" s="1"/>
  <c r="K775" i="1"/>
  <c r="M774" i="1"/>
  <c r="M775" i="1" s="1"/>
  <c r="K774" i="1"/>
  <c r="J774" i="1"/>
  <c r="I774" i="1"/>
  <c r="H774" i="1"/>
  <c r="E774" i="1"/>
  <c r="M773" i="1"/>
  <c r="K773" i="1"/>
  <c r="N772" i="1"/>
  <c r="M771" i="1"/>
  <c r="M772" i="1" s="1"/>
  <c r="K771" i="1"/>
  <c r="J771" i="1"/>
  <c r="I771" i="1"/>
  <c r="H771" i="1"/>
  <c r="K772" i="1" s="1"/>
  <c r="E771" i="1"/>
  <c r="M770" i="1"/>
  <c r="K770" i="1"/>
  <c r="N769" i="1"/>
  <c r="M768" i="1"/>
  <c r="M769" i="1" s="1"/>
  <c r="K768" i="1"/>
  <c r="J768" i="1"/>
  <c r="I768" i="1"/>
  <c r="H768" i="1"/>
  <c r="K769" i="1" s="1"/>
  <c r="E768" i="1"/>
  <c r="M767" i="1"/>
  <c r="K767" i="1"/>
  <c r="N766" i="1"/>
  <c r="K766" i="1"/>
  <c r="M765" i="1"/>
  <c r="M766" i="1" s="1"/>
  <c r="K765" i="1"/>
  <c r="J765" i="1"/>
  <c r="I765" i="1"/>
  <c r="H765" i="1"/>
  <c r="E765" i="1"/>
  <c r="M764" i="1"/>
  <c r="K764" i="1"/>
  <c r="N763" i="1"/>
  <c r="M762" i="1"/>
  <c r="M763" i="1" s="1"/>
  <c r="K762" i="1"/>
  <c r="J762" i="1"/>
  <c r="I762" i="1"/>
  <c r="H762" i="1"/>
  <c r="K763" i="1" s="1"/>
  <c r="E762" i="1"/>
  <c r="M761" i="1"/>
  <c r="K761" i="1"/>
  <c r="O760" i="1"/>
  <c r="O1029" i="1" s="1"/>
  <c r="M760" i="1"/>
  <c r="M759" i="1"/>
  <c r="K759" i="1"/>
  <c r="J759" i="1"/>
  <c r="I759" i="1"/>
  <c r="H759" i="1"/>
  <c r="K760" i="1" s="1"/>
  <c r="E759" i="1"/>
  <c r="M758" i="1"/>
  <c r="K758" i="1"/>
  <c r="N757" i="1"/>
  <c r="M757" i="1"/>
  <c r="M756" i="1"/>
  <c r="K756" i="1"/>
  <c r="J756" i="1"/>
  <c r="I756" i="1"/>
  <c r="H756" i="1"/>
  <c r="K757" i="1" s="1"/>
  <c r="E756" i="1"/>
  <c r="M755" i="1"/>
  <c r="K755" i="1"/>
  <c r="N754" i="1"/>
  <c r="M753" i="1"/>
  <c r="M754" i="1" s="1"/>
  <c r="K753" i="1"/>
  <c r="J753" i="1"/>
  <c r="I753" i="1"/>
  <c r="H753" i="1"/>
  <c r="K754" i="1" s="1"/>
  <c r="E753" i="1"/>
  <c r="M752" i="1"/>
  <c r="K752" i="1"/>
  <c r="N751" i="1"/>
  <c r="M750" i="1"/>
  <c r="M751" i="1" s="1"/>
  <c r="K750" i="1"/>
  <c r="J750" i="1"/>
  <c r="I750" i="1"/>
  <c r="H750" i="1"/>
  <c r="K751" i="1" s="1"/>
  <c r="E750" i="1"/>
  <c r="M749" i="1"/>
  <c r="K749" i="1"/>
  <c r="N748" i="1"/>
  <c r="M748" i="1"/>
  <c r="K748" i="1"/>
  <c r="M747" i="1"/>
  <c r="K747" i="1"/>
  <c r="J747" i="1"/>
  <c r="I747" i="1"/>
  <c r="H747" i="1"/>
  <c r="E747" i="1"/>
  <c r="M746" i="1"/>
  <c r="K746" i="1"/>
  <c r="N745" i="1"/>
  <c r="K745" i="1"/>
  <c r="M744" i="1"/>
  <c r="M745" i="1" s="1"/>
  <c r="K744" i="1"/>
  <c r="J744" i="1"/>
  <c r="I744" i="1"/>
  <c r="H744" i="1"/>
  <c r="E744" i="1"/>
  <c r="M743" i="1"/>
  <c r="K743" i="1"/>
  <c r="N742" i="1"/>
  <c r="K742" i="1"/>
  <c r="M741" i="1"/>
  <c r="M742" i="1" s="1"/>
  <c r="K741" i="1"/>
  <c r="J741" i="1"/>
  <c r="I741" i="1"/>
  <c r="H741" i="1"/>
  <c r="E741" i="1"/>
  <c r="M740" i="1"/>
  <c r="K740" i="1"/>
  <c r="N739" i="1"/>
  <c r="K739" i="1"/>
  <c r="M738" i="1"/>
  <c r="M739" i="1" s="1"/>
  <c r="K738" i="1"/>
  <c r="J738" i="1"/>
  <c r="I738" i="1"/>
  <c r="H738" i="1"/>
  <c r="E738" i="1"/>
  <c r="M737" i="1"/>
  <c r="K737" i="1"/>
  <c r="N736" i="1"/>
  <c r="K736" i="1"/>
  <c r="M735" i="1"/>
  <c r="M736" i="1" s="1"/>
  <c r="K735" i="1"/>
  <c r="J735" i="1"/>
  <c r="I735" i="1"/>
  <c r="H735" i="1"/>
  <c r="E735" i="1"/>
  <c r="M734" i="1"/>
  <c r="K734" i="1"/>
  <c r="N733" i="1"/>
  <c r="M733" i="1"/>
  <c r="K733" i="1"/>
  <c r="M732" i="1"/>
  <c r="K732" i="1"/>
  <c r="J732" i="1"/>
  <c r="I732" i="1"/>
  <c r="H732" i="1"/>
  <c r="E732" i="1"/>
  <c r="M731" i="1"/>
  <c r="K731" i="1"/>
  <c r="N730" i="1"/>
  <c r="K730" i="1"/>
  <c r="M729" i="1"/>
  <c r="M730" i="1" s="1"/>
  <c r="K729" i="1"/>
  <c r="J729" i="1"/>
  <c r="I729" i="1"/>
  <c r="H729" i="1"/>
  <c r="E729" i="1"/>
  <c r="M728" i="1"/>
  <c r="K728" i="1"/>
  <c r="N727" i="1"/>
  <c r="K727" i="1"/>
  <c r="M726" i="1"/>
  <c r="M727" i="1" s="1"/>
  <c r="K726" i="1"/>
  <c r="J726" i="1"/>
  <c r="I726" i="1"/>
  <c r="H726" i="1"/>
  <c r="E726" i="1"/>
  <c r="M725" i="1"/>
  <c r="K725" i="1"/>
  <c r="N724" i="1"/>
  <c r="M724" i="1"/>
  <c r="M723" i="1"/>
  <c r="K723" i="1"/>
  <c r="J723" i="1"/>
  <c r="I723" i="1"/>
  <c r="H723" i="1"/>
  <c r="K724" i="1" s="1"/>
  <c r="E723" i="1"/>
  <c r="M722" i="1"/>
  <c r="K722" i="1"/>
  <c r="N721" i="1"/>
  <c r="K721" i="1"/>
  <c r="M720" i="1"/>
  <c r="M721" i="1" s="1"/>
  <c r="K720" i="1"/>
  <c r="J720" i="1"/>
  <c r="I720" i="1"/>
  <c r="H720" i="1"/>
  <c r="E720" i="1"/>
  <c r="M719" i="1"/>
  <c r="K719" i="1"/>
  <c r="N718" i="1"/>
  <c r="K718" i="1"/>
  <c r="M717" i="1"/>
  <c r="M718" i="1" s="1"/>
  <c r="K717" i="1"/>
  <c r="J717" i="1"/>
  <c r="I717" i="1"/>
  <c r="H717" i="1"/>
  <c r="E717" i="1"/>
  <c r="M716" i="1"/>
  <c r="K716" i="1"/>
  <c r="N715" i="1"/>
  <c r="N760" i="1" s="1"/>
  <c r="M714" i="1"/>
  <c r="M715" i="1" s="1"/>
  <c r="K714" i="1"/>
  <c r="J714" i="1"/>
  <c r="I714" i="1"/>
  <c r="H714" i="1"/>
  <c r="K715" i="1" s="1"/>
  <c r="E714" i="1"/>
  <c r="O704" i="1"/>
  <c r="O702" i="1"/>
  <c r="I700" i="1"/>
  <c r="M699" i="1"/>
  <c r="K699" i="1"/>
  <c r="I699" i="1"/>
  <c r="N698" i="1"/>
  <c r="K698" i="1"/>
  <c r="M697" i="1"/>
  <c r="M698" i="1" s="1"/>
  <c r="K697" i="1"/>
  <c r="J697" i="1"/>
  <c r="I697" i="1"/>
  <c r="H697" i="1"/>
  <c r="E697" i="1"/>
  <c r="I693" i="1"/>
  <c r="M692" i="1"/>
  <c r="K692" i="1"/>
  <c r="I692" i="1"/>
  <c r="N691" i="1"/>
  <c r="M691" i="1"/>
  <c r="M690" i="1"/>
  <c r="K690" i="1"/>
  <c r="J690" i="1"/>
  <c r="I690" i="1"/>
  <c r="H690" i="1"/>
  <c r="K691" i="1" s="1"/>
  <c r="E690" i="1"/>
  <c r="I686" i="1"/>
  <c r="M685" i="1"/>
  <c r="K685" i="1"/>
  <c r="I685" i="1"/>
  <c r="N684" i="1"/>
  <c r="M683" i="1"/>
  <c r="M684" i="1" s="1"/>
  <c r="K683" i="1"/>
  <c r="J683" i="1"/>
  <c r="I683" i="1"/>
  <c r="H683" i="1"/>
  <c r="K684" i="1" s="1"/>
  <c r="E683" i="1"/>
  <c r="I679" i="1"/>
  <c r="M678" i="1"/>
  <c r="K678" i="1"/>
  <c r="I678" i="1"/>
  <c r="N677" i="1"/>
  <c r="M676" i="1"/>
  <c r="M677" i="1" s="1"/>
  <c r="K676" i="1"/>
  <c r="J676" i="1"/>
  <c r="I676" i="1"/>
  <c r="H676" i="1"/>
  <c r="K677" i="1" s="1"/>
  <c r="E676" i="1"/>
  <c r="I672" i="1"/>
  <c r="M671" i="1"/>
  <c r="K671" i="1"/>
  <c r="I671" i="1"/>
  <c r="N670" i="1"/>
  <c r="K670" i="1"/>
  <c r="M669" i="1"/>
  <c r="M670" i="1" s="1"/>
  <c r="K669" i="1"/>
  <c r="J669" i="1"/>
  <c r="I669" i="1"/>
  <c r="H669" i="1"/>
  <c r="E669" i="1"/>
  <c r="I665" i="1"/>
  <c r="M664" i="1"/>
  <c r="K664" i="1"/>
  <c r="I664" i="1"/>
  <c r="N663" i="1"/>
  <c r="M663" i="1"/>
  <c r="K663" i="1"/>
  <c r="M662" i="1"/>
  <c r="K662" i="1"/>
  <c r="J662" i="1"/>
  <c r="I662" i="1"/>
  <c r="H662" i="1"/>
  <c r="E662" i="1"/>
  <c r="I658" i="1"/>
  <c r="M657" i="1"/>
  <c r="K657" i="1"/>
  <c r="I657" i="1"/>
  <c r="N656" i="1"/>
  <c r="K656" i="1"/>
  <c r="M655" i="1"/>
  <c r="M656" i="1" s="1"/>
  <c r="K655" i="1"/>
  <c r="J655" i="1"/>
  <c r="I655" i="1"/>
  <c r="H655" i="1"/>
  <c r="E655" i="1"/>
  <c r="I651" i="1"/>
  <c r="M650" i="1"/>
  <c r="K650" i="1"/>
  <c r="I650" i="1"/>
  <c r="N649" i="1"/>
  <c r="M648" i="1"/>
  <c r="M649" i="1" s="1"/>
  <c r="K648" i="1"/>
  <c r="J648" i="1"/>
  <c r="I648" i="1"/>
  <c r="H648" i="1"/>
  <c r="K649" i="1" s="1"/>
  <c r="E648" i="1"/>
  <c r="I644" i="1"/>
  <c r="M643" i="1"/>
  <c r="K643" i="1"/>
  <c r="I643" i="1"/>
  <c r="N642" i="1"/>
  <c r="K642" i="1"/>
  <c r="M641" i="1"/>
  <c r="M642" i="1" s="1"/>
  <c r="K641" i="1"/>
  <c r="J641" i="1"/>
  <c r="I641" i="1"/>
  <c r="H641" i="1"/>
  <c r="E641" i="1"/>
  <c r="I637" i="1"/>
  <c r="M636" i="1"/>
  <c r="K636" i="1"/>
  <c r="I636" i="1"/>
  <c r="N635" i="1"/>
  <c r="K635" i="1"/>
  <c r="M634" i="1"/>
  <c r="M635" i="1" s="1"/>
  <c r="K634" i="1"/>
  <c r="J634" i="1"/>
  <c r="I634" i="1"/>
  <c r="H634" i="1"/>
  <c r="E634" i="1"/>
  <c r="I630" i="1"/>
  <c r="M629" i="1"/>
  <c r="K629" i="1"/>
  <c r="I629" i="1"/>
  <c r="N628" i="1"/>
  <c r="M628" i="1"/>
  <c r="M627" i="1"/>
  <c r="K627" i="1"/>
  <c r="J627" i="1"/>
  <c r="I627" i="1"/>
  <c r="H627" i="1"/>
  <c r="K628" i="1" s="1"/>
  <c r="E627" i="1"/>
  <c r="I623" i="1"/>
  <c r="M622" i="1"/>
  <c r="K622" i="1"/>
  <c r="I622" i="1"/>
  <c r="N621" i="1"/>
  <c r="K621" i="1"/>
  <c r="M620" i="1"/>
  <c r="M621" i="1" s="1"/>
  <c r="K620" i="1"/>
  <c r="J620" i="1"/>
  <c r="I620" i="1"/>
  <c r="H620" i="1"/>
  <c r="E620" i="1"/>
  <c r="I616" i="1"/>
  <c r="M615" i="1"/>
  <c r="K615" i="1"/>
  <c r="I615" i="1"/>
  <c r="N614" i="1"/>
  <c r="M613" i="1"/>
  <c r="M614" i="1" s="1"/>
  <c r="K613" i="1"/>
  <c r="J613" i="1"/>
  <c r="I613" i="1"/>
  <c r="H613" i="1"/>
  <c r="K614" i="1" s="1"/>
  <c r="E613" i="1"/>
  <c r="I609" i="1"/>
  <c r="M608" i="1"/>
  <c r="K608" i="1"/>
  <c r="I608" i="1"/>
  <c r="N607" i="1"/>
  <c r="M607" i="1"/>
  <c r="K607" i="1"/>
  <c r="M606" i="1"/>
  <c r="K606" i="1"/>
  <c r="J606" i="1"/>
  <c r="I606" i="1"/>
  <c r="H606" i="1"/>
  <c r="E606" i="1"/>
  <c r="I602" i="1"/>
  <c r="M601" i="1"/>
  <c r="K601" i="1"/>
  <c r="I601" i="1"/>
  <c r="N600" i="1"/>
  <c r="N702" i="1" s="1"/>
  <c r="N704" i="1" s="1"/>
  <c r="M600" i="1"/>
  <c r="K600" i="1"/>
  <c r="M599" i="1"/>
  <c r="K599" i="1"/>
  <c r="J599" i="1"/>
  <c r="I599" i="1"/>
  <c r="H599" i="1"/>
  <c r="E599" i="1"/>
  <c r="H596" i="1"/>
  <c r="F596" i="1"/>
  <c r="O586" i="1"/>
  <c r="I584" i="1"/>
  <c r="M583" i="1"/>
  <c r="K583" i="1"/>
  <c r="I583" i="1"/>
  <c r="N582" i="1"/>
  <c r="N586" i="1" s="1"/>
  <c r="M582" i="1"/>
  <c r="K582" i="1"/>
  <c r="M581" i="1"/>
  <c r="K581" i="1"/>
  <c r="J581" i="1"/>
  <c r="I581" i="1"/>
  <c r="H581" i="1"/>
  <c r="E581" i="1"/>
  <c r="H578" i="1"/>
  <c r="F578" i="1"/>
  <c r="O576" i="1"/>
  <c r="N576" i="1"/>
  <c r="I574" i="1"/>
  <c r="M573" i="1"/>
  <c r="K573" i="1"/>
  <c r="I573" i="1"/>
  <c r="N572" i="1"/>
  <c r="M571" i="1"/>
  <c r="M572" i="1" s="1"/>
  <c r="K571" i="1"/>
  <c r="J571" i="1"/>
  <c r="I571" i="1"/>
  <c r="H571" i="1"/>
  <c r="K572" i="1" s="1"/>
  <c r="E571" i="1"/>
  <c r="H568" i="1"/>
  <c r="F568" i="1"/>
  <c r="O566" i="1"/>
  <c r="I564" i="1"/>
  <c r="M563" i="1"/>
  <c r="K563" i="1"/>
  <c r="I563" i="1"/>
  <c r="N562" i="1"/>
  <c r="N566" i="1" s="1"/>
  <c r="M561" i="1"/>
  <c r="M562" i="1" s="1"/>
  <c r="K561" i="1"/>
  <c r="J561" i="1"/>
  <c r="I561" i="1"/>
  <c r="H561" i="1"/>
  <c r="K562" i="1" s="1"/>
  <c r="E561" i="1"/>
  <c r="H558" i="1"/>
  <c r="F558" i="1"/>
  <c r="O556" i="1"/>
  <c r="N556" i="1"/>
  <c r="I554" i="1"/>
  <c r="M553" i="1"/>
  <c r="K553" i="1"/>
  <c r="I553" i="1"/>
  <c r="N552" i="1"/>
  <c r="M551" i="1"/>
  <c r="M552" i="1" s="1"/>
  <c r="K551" i="1"/>
  <c r="J551" i="1"/>
  <c r="I551" i="1"/>
  <c r="H551" i="1"/>
  <c r="K552" i="1" s="1"/>
  <c r="E551" i="1"/>
  <c r="H548" i="1"/>
  <c r="F548" i="1"/>
  <c r="O546" i="1"/>
  <c r="I544" i="1"/>
  <c r="M543" i="1"/>
  <c r="K543" i="1"/>
  <c r="I543" i="1"/>
  <c r="N542" i="1"/>
  <c r="N546" i="1" s="1"/>
  <c r="M542" i="1"/>
  <c r="M541" i="1"/>
  <c r="K541" i="1"/>
  <c r="J541" i="1"/>
  <c r="I541" i="1"/>
  <c r="H541" i="1"/>
  <c r="K542" i="1" s="1"/>
  <c r="E541" i="1"/>
  <c r="I537" i="1"/>
  <c r="M536" i="1"/>
  <c r="K536" i="1"/>
  <c r="I536" i="1"/>
  <c r="N535" i="1"/>
  <c r="M534" i="1"/>
  <c r="M535" i="1" s="1"/>
  <c r="K534" i="1"/>
  <c r="J534" i="1"/>
  <c r="I534" i="1"/>
  <c r="H534" i="1"/>
  <c r="K535" i="1" s="1"/>
  <c r="E534" i="1"/>
  <c r="H531" i="1"/>
  <c r="F531" i="1"/>
  <c r="O529" i="1"/>
  <c r="I527" i="1"/>
  <c r="M526" i="1"/>
  <c r="K526" i="1"/>
  <c r="I526" i="1"/>
  <c r="N525" i="1"/>
  <c r="N529" i="1" s="1"/>
  <c r="M524" i="1"/>
  <c r="M525" i="1" s="1"/>
  <c r="K524" i="1"/>
  <c r="J524" i="1"/>
  <c r="I524" i="1"/>
  <c r="H524" i="1"/>
  <c r="K525" i="1" s="1"/>
  <c r="E524" i="1"/>
  <c r="H521" i="1"/>
  <c r="F521" i="1"/>
  <c r="O519" i="1"/>
  <c r="N519" i="1"/>
  <c r="I517" i="1"/>
  <c r="M516" i="1"/>
  <c r="K516" i="1"/>
  <c r="I516" i="1"/>
  <c r="N515" i="1"/>
  <c r="M514" i="1"/>
  <c r="M515" i="1" s="1"/>
  <c r="K514" i="1"/>
  <c r="J514" i="1"/>
  <c r="I514" i="1"/>
  <c r="H514" i="1"/>
  <c r="K515" i="1" s="1"/>
  <c r="E514" i="1"/>
  <c r="H511" i="1"/>
  <c r="F511" i="1"/>
  <c r="O509" i="1"/>
  <c r="O588" i="1" s="1"/>
  <c r="I507" i="1"/>
  <c r="M506" i="1"/>
  <c r="K506" i="1"/>
  <c r="I506" i="1"/>
  <c r="N505" i="1"/>
  <c r="M505" i="1"/>
  <c r="M504" i="1"/>
  <c r="K504" i="1"/>
  <c r="J504" i="1"/>
  <c r="I504" i="1"/>
  <c r="H504" i="1"/>
  <c r="K505" i="1" s="1"/>
  <c r="E504" i="1"/>
  <c r="I500" i="1"/>
  <c r="M499" i="1"/>
  <c r="K499" i="1"/>
  <c r="I499" i="1"/>
  <c r="N498" i="1"/>
  <c r="M497" i="1"/>
  <c r="M498" i="1" s="1"/>
  <c r="K497" i="1"/>
  <c r="J497" i="1"/>
  <c r="I497" i="1"/>
  <c r="H497" i="1"/>
  <c r="K498" i="1" s="1"/>
  <c r="E497" i="1"/>
  <c r="I493" i="1"/>
  <c r="M492" i="1"/>
  <c r="K492" i="1"/>
  <c r="I492" i="1"/>
  <c r="N491" i="1"/>
  <c r="M490" i="1"/>
  <c r="M491" i="1" s="1"/>
  <c r="K490" i="1"/>
  <c r="J490" i="1"/>
  <c r="I490" i="1"/>
  <c r="H490" i="1"/>
  <c r="K491" i="1" s="1"/>
  <c r="E490" i="1"/>
  <c r="I486" i="1"/>
  <c r="M485" i="1"/>
  <c r="K485" i="1"/>
  <c r="I485" i="1"/>
  <c r="N484" i="1"/>
  <c r="K484" i="1"/>
  <c r="M483" i="1"/>
  <c r="M484" i="1" s="1"/>
  <c r="K483" i="1"/>
  <c r="J483" i="1"/>
  <c r="I483" i="1"/>
  <c r="H483" i="1"/>
  <c r="E483" i="1"/>
  <c r="I479" i="1"/>
  <c r="M478" i="1"/>
  <c r="K478" i="1"/>
  <c r="I478" i="1"/>
  <c r="N477" i="1"/>
  <c r="M477" i="1"/>
  <c r="K477" i="1"/>
  <c r="M476" i="1"/>
  <c r="K476" i="1"/>
  <c r="J476" i="1"/>
  <c r="I476" i="1"/>
  <c r="H476" i="1"/>
  <c r="E476" i="1"/>
  <c r="I472" i="1"/>
  <c r="M471" i="1"/>
  <c r="K471" i="1"/>
  <c r="I471" i="1"/>
  <c r="N470" i="1"/>
  <c r="K470" i="1"/>
  <c r="M469" i="1"/>
  <c r="M470" i="1" s="1"/>
  <c r="K469" i="1"/>
  <c r="J469" i="1"/>
  <c r="I469" i="1"/>
  <c r="H469" i="1"/>
  <c r="E469" i="1"/>
  <c r="I465" i="1"/>
  <c r="M464" i="1"/>
  <c r="K464" i="1"/>
  <c r="I464" i="1"/>
  <c r="N463" i="1"/>
  <c r="M462" i="1"/>
  <c r="M463" i="1" s="1"/>
  <c r="K462" i="1"/>
  <c r="J462" i="1"/>
  <c r="I462" i="1"/>
  <c r="H462" i="1"/>
  <c r="K463" i="1" s="1"/>
  <c r="E462" i="1"/>
  <c r="I458" i="1"/>
  <c r="M457" i="1"/>
  <c r="K457" i="1"/>
  <c r="I457" i="1"/>
  <c r="N456" i="1"/>
  <c r="K456" i="1"/>
  <c r="M455" i="1"/>
  <c r="M456" i="1" s="1"/>
  <c r="K455" i="1"/>
  <c r="J455" i="1"/>
  <c r="I455" i="1"/>
  <c r="H455" i="1"/>
  <c r="E455" i="1"/>
  <c r="I451" i="1"/>
  <c r="M450" i="1"/>
  <c r="K450" i="1"/>
  <c r="I450" i="1"/>
  <c r="N449" i="1"/>
  <c r="K449" i="1"/>
  <c r="M448" i="1"/>
  <c r="M449" i="1" s="1"/>
  <c r="K448" i="1"/>
  <c r="J448" i="1"/>
  <c r="I448" i="1"/>
  <c r="H448" i="1"/>
  <c r="E448" i="1"/>
  <c r="I444" i="1"/>
  <c r="M443" i="1"/>
  <c r="K443" i="1"/>
  <c r="I443" i="1"/>
  <c r="N442" i="1"/>
  <c r="M442" i="1"/>
  <c r="M441" i="1"/>
  <c r="K441" i="1"/>
  <c r="J441" i="1"/>
  <c r="I441" i="1"/>
  <c r="H441" i="1"/>
  <c r="K442" i="1" s="1"/>
  <c r="E441" i="1"/>
  <c r="I437" i="1"/>
  <c r="M436" i="1"/>
  <c r="K436" i="1"/>
  <c r="I436" i="1"/>
  <c r="N435" i="1"/>
  <c r="K435" i="1"/>
  <c r="M434" i="1"/>
  <c r="M435" i="1" s="1"/>
  <c r="K434" i="1"/>
  <c r="J434" i="1"/>
  <c r="I434" i="1"/>
  <c r="H434" i="1"/>
  <c r="E434" i="1"/>
  <c r="I430" i="1"/>
  <c r="M429" i="1"/>
  <c r="K429" i="1"/>
  <c r="I429" i="1"/>
  <c r="N428" i="1"/>
  <c r="M427" i="1"/>
  <c r="M428" i="1" s="1"/>
  <c r="K427" i="1"/>
  <c r="J427" i="1"/>
  <c r="I427" i="1"/>
  <c r="H427" i="1"/>
  <c r="K428" i="1" s="1"/>
  <c r="E427" i="1"/>
  <c r="I423" i="1"/>
  <c r="M422" i="1"/>
  <c r="K422" i="1"/>
  <c r="I422" i="1"/>
  <c r="N421" i="1"/>
  <c r="M421" i="1"/>
  <c r="K421" i="1"/>
  <c r="M420" i="1"/>
  <c r="K420" i="1"/>
  <c r="J420" i="1"/>
  <c r="I420" i="1"/>
  <c r="H420" i="1"/>
  <c r="E420" i="1"/>
  <c r="I416" i="1"/>
  <c r="M415" i="1"/>
  <c r="K415" i="1"/>
  <c r="I415" i="1"/>
  <c r="N414" i="1"/>
  <c r="M414" i="1"/>
  <c r="K414" i="1"/>
  <c r="M413" i="1"/>
  <c r="K413" i="1"/>
  <c r="J413" i="1"/>
  <c r="I413" i="1"/>
  <c r="H413" i="1"/>
  <c r="E413" i="1"/>
  <c r="I409" i="1"/>
  <c r="M408" i="1"/>
  <c r="K408" i="1"/>
  <c r="I408" i="1"/>
  <c r="N407" i="1"/>
  <c r="N509" i="1" s="1"/>
  <c r="M406" i="1"/>
  <c r="M407" i="1" s="1"/>
  <c r="K406" i="1"/>
  <c r="J406" i="1"/>
  <c r="I406" i="1"/>
  <c r="H406" i="1"/>
  <c r="K407" i="1" s="1"/>
  <c r="E406" i="1"/>
  <c r="H403" i="1"/>
  <c r="F403" i="1"/>
  <c r="O393" i="1"/>
  <c r="N393" i="1"/>
  <c r="I391" i="1"/>
  <c r="M390" i="1"/>
  <c r="K390" i="1"/>
  <c r="I390" i="1"/>
  <c r="N389" i="1"/>
  <c r="M389" i="1"/>
  <c r="K389" i="1"/>
  <c r="M388" i="1"/>
  <c r="K388" i="1"/>
  <c r="J388" i="1"/>
  <c r="I388" i="1"/>
  <c r="H388" i="1"/>
  <c r="E388" i="1"/>
  <c r="H385" i="1"/>
  <c r="F385" i="1"/>
  <c r="O383" i="1"/>
  <c r="N383" i="1"/>
  <c r="I381" i="1"/>
  <c r="M380" i="1"/>
  <c r="K380" i="1"/>
  <c r="I380" i="1"/>
  <c r="N379" i="1"/>
  <c r="M378" i="1"/>
  <c r="M379" i="1" s="1"/>
  <c r="K378" i="1"/>
  <c r="J378" i="1"/>
  <c r="I378" i="1"/>
  <c r="H378" i="1"/>
  <c r="K379" i="1" s="1"/>
  <c r="E378" i="1"/>
  <c r="H375" i="1"/>
  <c r="F375" i="1"/>
  <c r="O373" i="1"/>
  <c r="I371" i="1"/>
  <c r="M370" i="1"/>
  <c r="K370" i="1"/>
  <c r="I370" i="1"/>
  <c r="N369" i="1"/>
  <c r="N373" i="1" s="1"/>
  <c r="M368" i="1"/>
  <c r="M369" i="1" s="1"/>
  <c r="K368" i="1"/>
  <c r="J368" i="1"/>
  <c r="I368" i="1"/>
  <c r="H368" i="1"/>
  <c r="K369" i="1" s="1"/>
  <c r="E368" i="1"/>
  <c r="H365" i="1"/>
  <c r="F365" i="1"/>
  <c r="O363" i="1"/>
  <c r="I361" i="1"/>
  <c r="M360" i="1"/>
  <c r="K360" i="1"/>
  <c r="I360" i="1"/>
  <c r="N359" i="1"/>
  <c r="N363" i="1" s="1"/>
  <c r="M359" i="1"/>
  <c r="K359" i="1"/>
  <c r="M358" i="1"/>
  <c r="K358" i="1"/>
  <c r="J358" i="1"/>
  <c r="I358" i="1"/>
  <c r="H358" i="1"/>
  <c r="E358" i="1"/>
  <c r="H355" i="1"/>
  <c r="F355" i="1"/>
  <c r="O353" i="1"/>
  <c r="I351" i="1"/>
  <c r="M350" i="1"/>
  <c r="K350" i="1"/>
  <c r="I350" i="1"/>
  <c r="N349" i="1"/>
  <c r="M348" i="1"/>
  <c r="M349" i="1" s="1"/>
  <c r="K348" i="1"/>
  <c r="J348" i="1"/>
  <c r="I348" i="1"/>
  <c r="H348" i="1"/>
  <c r="K349" i="1" s="1"/>
  <c r="E348" i="1"/>
  <c r="I344" i="1"/>
  <c r="M343" i="1"/>
  <c r="K343" i="1"/>
  <c r="I343" i="1"/>
  <c r="N342" i="1"/>
  <c r="N353" i="1" s="1"/>
  <c r="M341" i="1"/>
  <c r="M342" i="1" s="1"/>
  <c r="K341" i="1"/>
  <c r="J341" i="1"/>
  <c r="I341" i="1"/>
  <c r="H341" i="1"/>
  <c r="K342" i="1" s="1"/>
  <c r="E341" i="1"/>
  <c r="H338" i="1"/>
  <c r="F338" i="1"/>
  <c r="O336" i="1"/>
  <c r="I334" i="1"/>
  <c r="M333" i="1"/>
  <c r="K333" i="1"/>
  <c r="I333" i="1"/>
  <c r="N332" i="1"/>
  <c r="N336" i="1" s="1"/>
  <c r="M331" i="1"/>
  <c r="M332" i="1" s="1"/>
  <c r="K331" i="1"/>
  <c r="J331" i="1"/>
  <c r="I331" i="1"/>
  <c r="H331" i="1"/>
  <c r="K332" i="1" s="1"/>
  <c r="E331" i="1"/>
  <c r="H328" i="1"/>
  <c r="F328" i="1"/>
  <c r="O326" i="1"/>
  <c r="O395" i="1" s="1"/>
  <c r="I324" i="1"/>
  <c r="M323" i="1"/>
  <c r="K323" i="1"/>
  <c r="I323" i="1"/>
  <c r="N322" i="1"/>
  <c r="N326" i="1" s="1"/>
  <c r="M322" i="1"/>
  <c r="K322" i="1"/>
  <c r="M321" i="1"/>
  <c r="K321" i="1"/>
  <c r="J321" i="1"/>
  <c r="I321" i="1"/>
  <c r="H321" i="1"/>
  <c r="E321" i="1"/>
  <c r="H318" i="1"/>
  <c r="F318" i="1"/>
  <c r="O316" i="1"/>
  <c r="I314" i="1"/>
  <c r="M313" i="1"/>
  <c r="K313" i="1"/>
  <c r="I313" i="1"/>
  <c r="N312" i="1"/>
  <c r="M311" i="1"/>
  <c r="M312" i="1" s="1"/>
  <c r="K311" i="1"/>
  <c r="J311" i="1"/>
  <c r="I311" i="1"/>
  <c r="H311" i="1"/>
  <c r="K312" i="1" s="1"/>
  <c r="E311" i="1"/>
  <c r="I307" i="1"/>
  <c r="M306" i="1"/>
  <c r="K306" i="1"/>
  <c r="I306" i="1"/>
  <c r="N305" i="1"/>
  <c r="M304" i="1"/>
  <c r="M305" i="1" s="1"/>
  <c r="K304" i="1"/>
  <c r="J304" i="1"/>
  <c r="I304" i="1"/>
  <c r="H304" i="1"/>
  <c r="K305" i="1" s="1"/>
  <c r="E304" i="1"/>
  <c r="I300" i="1"/>
  <c r="M299" i="1"/>
  <c r="K299" i="1"/>
  <c r="I299" i="1"/>
  <c r="N298" i="1"/>
  <c r="K298" i="1"/>
  <c r="M297" i="1"/>
  <c r="M298" i="1" s="1"/>
  <c r="K297" i="1"/>
  <c r="J297" i="1"/>
  <c r="I297" i="1"/>
  <c r="H297" i="1"/>
  <c r="E297" i="1"/>
  <c r="I293" i="1"/>
  <c r="M292" i="1"/>
  <c r="K292" i="1"/>
  <c r="I292" i="1"/>
  <c r="N291" i="1"/>
  <c r="M291" i="1"/>
  <c r="K291" i="1"/>
  <c r="M290" i="1"/>
  <c r="K290" i="1"/>
  <c r="J290" i="1"/>
  <c r="I290" i="1"/>
  <c r="H290" i="1"/>
  <c r="E290" i="1"/>
  <c r="I286" i="1"/>
  <c r="M285" i="1"/>
  <c r="K285" i="1"/>
  <c r="I285" i="1"/>
  <c r="N284" i="1"/>
  <c r="K284" i="1"/>
  <c r="M283" i="1"/>
  <c r="M284" i="1" s="1"/>
  <c r="K283" i="1"/>
  <c r="J283" i="1"/>
  <c r="I283" i="1"/>
  <c r="H283" i="1"/>
  <c r="E283" i="1"/>
  <c r="I279" i="1"/>
  <c r="M278" i="1"/>
  <c r="K278" i="1"/>
  <c r="I278" i="1"/>
  <c r="N277" i="1"/>
  <c r="M276" i="1"/>
  <c r="M277" i="1" s="1"/>
  <c r="K276" i="1"/>
  <c r="J276" i="1"/>
  <c r="I276" i="1"/>
  <c r="H276" i="1"/>
  <c r="K277" i="1" s="1"/>
  <c r="E276" i="1"/>
  <c r="I272" i="1"/>
  <c r="M271" i="1"/>
  <c r="K271" i="1"/>
  <c r="I271" i="1"/>
  <c r="N270" i="1"/>
  <c r="K270" i="1"/>
  <c r="M269" i="1"/>
  <c r="M270" i="1" s="1"/>
  <c r="K269" i="1"/>
  <c r="J269" i="1"/>
  <c r="I269" i="1"/>
  <c r="H269" i="1"/>
  <c r="E269" i="1"/>
  <c r="I265" i="1"/>
  <c r="M264" i="1"/>
  <c r="K264" i="1"/>
  <c r="I264" i="1"/>
  <c r="N263" i="1"/>
  <c r="K263" i="1"/>
  <c r="M262" i="1"/>
  <c r="M263" i="1" s="1"/>
  <c r="K262" i="1"/>
  <c r="J262" i="1"/>
  <c r="I262" i="1"/>
  <c r="H262" i="1"/>
  <c r="E262" i="1"/>
  <c r="I258" i="1"/>
  <c r="M257" i="1"/>
  <c r="K257" i="1"/>
  <c r="I257" i="1"/>
  <c r="N256" i="1"/>
  <c r="M256" i="1"/>
  <c r="M255" i="1"/>
  <c r="K255" i="1"/>
  <c r="J255" i="1"/>
  <c r="I255" i="1"/>
  <c r="H255" i="1"/>
  <c r="K256" i="1" s="1"/>
  <c r="E255" i="1"/>
  <c r="I251" i="1"/>
  <c r="M250" i="1"/>
  <c r="K250" i="1"/>
  <c r="I250" i="1"/>
  <c r="N249" i="1"/>
  <c r="K249" i="1"/>
  <c r="M248" i="1"/>
  <c r="M249" i="1" s="1"/>
  <c r="K248" i="1"/>
  <c r="J248" i="1"/>
  <c r="I248" i="1"/>
  <c r="H248" i="1"/>
  <c r="E248" i="1"/>
  <c r="I244" i="1"/>
  <c r="M243" i="1"/>
  <c r="K243" i="1"/>
  <c r="I243" i="1"/>
  <c r="N242" i="1"/>
  <c r="M241" i="1"/>
  <c r="M242" i="1" s="1"/>
  <c r="K241" i="1"/>
  <c r="J241" i="1"/>
  <c r="I241" i="1"/>
  <c r="H241" i="1"/>
  <c r="K242" i="1" s="1"/>
  <c r="E241" i="1"/>
  <c r="I237" i="1"/>
  <c r="M236" i="1"/>
  <c r="K236" i="1"/>
  <c r="I236" i="1"/>
  <c r="N235" i="1"/>
  <c r="M235" i="1"/>
  <c r="K235" i="1"/>
  <c r="M234" i="1"/>
  <c r="K234" i="1"/>
  <c r="J234" i="1"/>
  <c r="I234" i="1"/>
  <c r="H234" i="1"/>
  <c r="E234" i="1"/>
  <c r="I230" i="1"/>
  <c r="M229" i="1"/>
  <c r="K229" i="1"/>
  <c r="I229" i="1"/>
  <c r="N228" i="1"/>
  <c r="M228" i="1"/>
  <c r="K228" i="1"/>
  <c r="M227" i="1"/>
  <c r="K227" i="1"/>
  <c r="J227" i="1"/>
  <c r="I227" i="1"/>
  <c r="H227" i="1"/>
  <c r="E227" i="1"/>
  <c r="I223" i="1"/>
  <c r="M222" i="1"/>
  <c r="K222" i="1"/>
  <c r="I222" i="1"/>
  <c r="N221" i="1"/>
  <c r="M220" i="1"/>
  <c r="M221" i="1" s="1"/>
  <c r="K220" i="1"/>
  <c r="J220" i="1"/>
  <c r="I220" i="1"/>
  <c r="H220" i="1"/>
  <c r="K221" i="1" s="1"/>
  <c r="E220" i="1"/>
  <c r="I216" i="1"/>
  <c r="M215" i="1"/>
  <c r="K215" i="1"/>
  <c r="I215" i="1"/>
  <c r="N214" i="1"/>
  <c r="N316" i="1" s="1"/>
  <c r="M214" i="1"/>
  <c r="K214" i="1"/>
  <c r="M213" i="1"/>
  <c r="K213" i="1"/>
  <c r="J213" i="1"/>
  <c r="I213" i="1"/>
  <c r="H213" i="1"/>
  <c r="E213" i="1"/>
  <c r="H210" i="1"/>
  <c r="F210" i="1"/>
  <c r="O200" i="1"/>
  <c r="I198" i="1"/>
  <c r="M197" i="1"/>
  <c r="K197" i="1"/>
  <c r="I197" i="1"/>
  <c r="N196" i="1"/>
  <c r="N200" i="1" s="1"/>
  <c r="M195" i="1"/>
  <c r="M196" i="1" s="1"/>
  <c r="K195" i="1"/>
  <c r="J195" i="1"/>
  <c r="I195" i="1"/>
  <c r="H195" i="1"/>
  <c r="K196" i="1" s="1"/>
  <c r="E195" i="1"/>
  <c r="H192" i="1"/>
  <c r="F192" i="1"/>
  <c r="O190" i="1"/>
  <c r="I188" i="1"/>
  <c r="M187" i="1"/>
  <c r="K187" i="1"/>
  <c r="I187" i="1"/>
  <c r="N186" i="1"/>
  <c r="N190" i="1" s="1"/>
  <c r="K186" i="1"/>
  <c r="M185" i="1"/>
  <c r="M186" i="1" s="1"/>
  <c r="K185" i="1"/>
  <c r="J185" i="1"/>
  <c r="I185" i="1"/>
  <c r="H185" i="1"/>
  <c r="E185" i="1"/>
  <c r="H182" i="1"/>
  <c r="F182" i="1"/>
  <c r="O180" i="1"/>
  <c r="N180" i="1"/>
  <c r="I178" i="1"/>
  <c r="M177" i="1"/>
  <c r="K177" i="1"/>
  <c r="I177" i="1"/>
  <c r="N176" i="1"/>
  <c r="M176" i="1"/>
  <c r="K176" i="1"/>
  <c r="M175" i="1"/>
  <c r="K175" i="1"/>
  <c r="J175" i="1"/>
  <c r="I175" i="1"/>
  <c r="H175" i="1"/>
  <c r="E175" i="1"/>
  <c r="H172" i="1"/>
  <c r="F172" i="1"/>
  <c r="O170" i="1"/>
  <c r="N170" i="1"/>
  <c r="I168" i="1"/>
  <c r="M167" i="1"/>
  <c r="K167" i="1"/>
  <c r="I167" i="1"/>
  <c r="N166" i="1"/>
  <c r="M166" i="1"/>
  <c r="K166" i="1"/>
  <c r="M165" i="1"/>
  <c r="K165" i="1"/>
  <c r="J165" i="1"/>
  <c r="I165" i="1"/>
  <c r="H165" i="1"/>
  <c r="E165" i="1"/>
  <c r="H162" i="1"/>
  <c r="F162" i="1"/>
  <c r="O160" i="1"/>
  <c r="N160" i="1"/>
  <c r="I158" i="1"/>
  <c r="M157" i="1"/>
  <c r="K157" i="1"/>
  <c r="I157" i="1"/>
  <c r="N156" i="1"/>
  <c r="M155" i="1"/>
  <c r="M156" i="1" s="1"/>
  <c r="K155" i="1"/>
  <c r="J155" i="1"/>
  <c r="I155" i="1"/>
  <c r="H155" i="1"/>
  <c r="K156" i="1" s="1"/>
  <c r="E155" i="1"/>
  <c r="I151" i="1"/>
  <c r="M150" i="1"/>
  <c r="K150" i="1"/>
  <c r="I150" i="1"/>
  <c r="N149" i="1"/>
  <c r="K149" i="1"/>
  <c r="M148" i="1"/>
  <c r="M149" i="1" s="1"/>
  <c r="K148" i="1"/>
  <c r="J148" i="1"/>
  <c r="I148" i="1"/>
  <c r="H148" i="1"/>
  <c r="E148" i="1"/>
  <c r="H145" i="1"/>
  <c r="F145" i="1"/>
  <c r="O143" i="1"/>
  <c r="N143" i="1"/>
  <c r="I141" i="1"/>
  <c r="M140" i="1"/>
  <c r="K140" i="1"/>
  <c r="I140" i="1"/>
  <c r="N139" i="1"/>
  <c r="M139" i="1"/>
  <c r="K139" i="1"/>
  <c r="M138" i="1"/>
  <c r="K138" i="1"/>
  <c r="J138" i="1"/>
  <c r="I138" i="1"/>
  <c r="H138" i="1"/>
  <c r="E138" i="1"/>
  <c r="H135" i="1"/>
  <c r="F135" i="1"/>
  <c r="O133" i="1"/>
  <c r="N133" i="1"/>
  <c r="I131" i="1"/>
  <c r="M130" i="1"/>
  <c r="K130" i="1"/>
  <c r="I130" i="1"/>
  <c r="N129" i="1"/>
  <c r="M129" i="1"/>
  <c r="K129" i="1"/>
  <c r="M128" i="1"/>
  <c r="K128" i="1"/>
  <c r="J128" i="1"/>
  <c r="I128" i="1"/>
  <c r="H128" i="1"/>
  <c r="E128" i="1"/>
  <c r="H125" i="1"/>
  <c r="F125" i="1"/>
  <c r="O123" i="1"/>
  <c r="O202" i="1" s="1"/>
  <c r="I121" i="1"/>
  <c r="M120" i="1"/>
  <c r="K120" i="1"/>
  <c r="I120" i="1"/>
  <c r="N119" i="1"/>
  <c r="M118" i="1"/>
  <c r="M119" i="1" s="1"/>
  <c r="K118" i="1"/>
  <c r="J118" i="1"/>
  <c r="I118" i="1"/>
  <c r="H118" i="1"/>
  <c r="K119" i="1" s="1"/>
  <c r="E118" i="1"/>
  <c r="I114" i="1"/>
  <c r="M113" i="1"/>
  <c r="K113" i="1"/>
  <c r="I113" i="1"/>
  <c r="N112" i="1"/>
  <c r="K112" i="1"/>
  <c r="M111" i="1"/>
  <c r="M112" i="1" s="1"/>
  <c r="K111" i="1"/>
  <c r="J111" i="1"/>
  <c r="I111" i="1"/>
  <c r="H111" i="1"/>
  <c r="E111" i="1"/>
  <c r="I107" i="1"/>
  <c r="M106" i="1"/>
  <c r="K106" i="1"/>
  <c r="I106" i="1"/>
  <c r="N105" i="1"/>
  <c r="M105" i="1"/>
  <c r="K105" i="1"/>
  <c r="M104" i="1"/>
  <c r="K104" i="1"/>
  <c r="J104" i="1"/>
  <c r="I104" i="1"/>
  <c r="H104" i="1"/>
  <c r="E104" i="1"/>
  <c r="I100" i="1"/>
  <c r="M99" i="1"/>
  <c r="K99" i="1"/>
  <c r="I99" i="1"/>
  <c r="N98" i="1"/>
  <c r="K98" i="1"/>
  <c r="M97" i="1"/>
  <c r="M98" i="1" s="1"/>
  <c r="K97" i="1"/>
  <c r="J97" i="1"/>
  <c r="I97" i="1"/>
  <c r="H97" i="1"/>
  <c r="E97" i="1"/>
  <c r="I93" i="1"/>
  <c r="M92" i="1"/>
  <c r="K92" i="1"/>
  <c r="I92" i="1"/>
  <c r="N91" i="1"/>
  <c r="M90" i="1"/>
  <c r="M91" i="1" s="1"/>
  <c r="K90" i="1"/>
  <c r="J90" i="1"/>
  <c r="I90" i="1"/>
  <c r="H90" i="1"/>
  <c r="K91" i="1" s="1"/>
  <c r="E90" i="1"/>
  <c r="I86" i="1"/>
  <c r="M85" i="1"/>
  <c r="K85" i="1"/>
  <c r="I85" i="1"/>
  <c r="N84" i="1"/>
  <c r="K84" i="1"/>
  <c r="M83" i="1"/>
  <c r="M84" i="1" s="1"/>
  <c r="K83" i="1"/>
  <c r="J83" i="1"/>
  <c r="I83" i="1"/>
  <c r="H83" i="1"/>
  <c r="E83" i="1"/>
  <c r="I79" i="1"/>
  <c r="M78" i="1"/>
  <c r="K78" i="1"/>
  <c r="I78" i="1"/>
  <c r="N77" i="1"/>
  <c r="K77" i="1"/>
  <c r="M76" i="1"/>
  <c r="M77" i="1" s="1"/>
  <c r="K76" i="1"/>
  <c r="J76" i="1"/>
  <c r="I76" i="1"/>
  <c r="H76" i="1"/>
  <c r="E76" i="1"/>
  <c r="I72" i="1"/>
  <c r="M71" i="1"/>
  <c r="K71" i="1"/>
  <c r="I71" i="1"/>
  <c r="N70" i="1"/>
  <c r="M70" i="1"/>
  <c r="M69" i="1"/>
  <c r="K69" i="1"/>
  <c r="J69" i="1"/>
  <c r="I69" i="1"/>
  <c r="H69" i="1"/>
  <c r="K70" i="1" s="1"/>
  <c r="E69" i="1"/>
  <c r="I65" i="1"/>
  <c r="M64" i="1"/>
  <c r="K64" i="1"/>
  <c r="I64" i="1"/>
  <c r="N63" i="1"/>
  <c r="K63" i="1"/>
  <c r="M62" i="1"/>
  <c r="M63" i="1" s="1"/>
  <c r="K62" i="1"/>
  <c r="J62" i="1"/>
  <c r="I62" i="1"/>
  <c r="H62" i="1"/>
  <c r="E62" i="1"/>
  <c r="I58" i="1"/>
  <c r="M57" i="1"/>
  <c r="K57" i="1"/>
  <c r="I57" i="1"/>
  <c r="N56" i="1"/>
  <c r="M55" i="1"/>
  <c r="M56" i="1" s="1"/>
  <c r="K55" i="1"/>
  <c r="J55" i="1"/>
  <c r="I55" i="1"/>
  <c r="H55" i="1"/>
  <c r="K56" i="1" s="1"/>
  <c r="E55" i="1"/>
  <c r="I51" i="1"/>
  <c r="M50" i="1"/>
  <c r="K50" i="1"/>
  <c r="I50" i="1"/>
  <c r="N49" i="1"/>
  <c r="M49" i="1"/>
  <c r="K49" i="1"/>
  <c r="M48" i="1"/>
  <c r="K48" i="1"/>
  <c r="J48" i="1"/>
  <c r="I48" i="1"/>
  <c r="H48" i="1"/>
  <c r="E48" i="1"/>
  <c r="I44" i="1"/>
  <c r="M43" i="1"/>
  <c r="K43" i="1"/>
  <c r="I43" i="1"/>
  <c r="N42" i="1"/>
  <c r="M42" i="1"/>
  <c r="K42" i="1"/>
  <c r="M41" i="1"/>
  <c r="K41" i="1"/>
  <c r="J41" i="1"/>
  <c r="I41" i="1"/>
  <c r="H41" i="1"/>
  <c r="E41" i="1"/>
  <c r="I37" i="1"/>
  <c r="M36" i="1"/>
  <c r="K36" i="1"/>
  <c r="I36" i="1"/>
  <c r="N35" i="1"/>
  <c r="N123" i="1" s="1"/>
  <c r="M34" i="1"/>
  <c r="M35" i="1" s="1"/>
  <c r="K34" i="1"/>
  <c r="J34" i="1"/>
  <c r="I34" i="1"/>
  <c r="H34" i="1"/>
  <c r="K35" i="1" s="1"/>
  <c r="E34" i="1"/>
  <c r="H31" i="1"/>
  <c r="F31" i="1"/>
  <c r="O23" i="1"/>
  <c r="O21" i="1"/>
  <c r="N21" i="1"/>
  <c r="N23" i="1" s="1"/>
  <c r="I19" i="1"/>
  <c r="M18" i="1"/>
  <c r="K18" i="1"/>
  <c r="I18" i="1"/>
  <c r="N17" i="1"/>
  <c r="M17" i="1"/>
  <c r="K17" i="1"/>
  <c r="M16" i="1"/>
  <c r="K16" i="1"/>
  <c r="J16" i="1"/>
  <c r="I16" i="1"/>
  <c r="H16" i="1"/>
  <c r="E16" i="1"/>
  <c r="H13" i="1"/>
  <c r="F13" i="1"/>
  <c r="N395" i="1" l="1"/>
  <c r="N588" i="1"/>
  <c r="N202" i="1"/>
  <c r="N1029" i="1"/>
  <c r="O706" i="1"/>
  <c r="O708" i="1" s="1"/>
  <c r="N706" i="1"/>
  <c r="N708" i="1" s="1"/>
</calcChain>
</file>

<file path=xl/sharedStrings.xml><?xml version="1.0" encoding="utf-8"?>
<sst xmlns="http://schemas.openxmlformats.org/spreadsheetml/2006/main" count="1719" uniqueCount="133">
  <si>
    <t>x</t>
  </si>
  <si>
    <t>Variablenzeile</t>
  </si>
  <si>
    <t>Fensterliste mit Bildern</t>
  </si>
  <si>
    <t>Projekt</t>
  </si>
  <si>
    <t>1397 Friedhofstrasse 1</t>
  </si>
  <si>
    <t>Variante</t>
  </si>
  <si>
    <t>Friedhofstrasse 1 Ausschreibungspläne Materialisierung 5.d</t>
  </si>
  <si>
    <t>Baukörper</t>
  </si>
  <si>
    <t>Hauptgebäude</t>
  </si>
  <si>
    <t>Geschoss</t>
  </si>
  <si>
    <t>EG</t>
  </si>
  <si>
    <t>Einheit</t>
  </si>
  <si>
    <t>Nr. / Form</t>
  </si>
  <si>
    <t>Material</t>
  </si>
  <si>
    <t>Rollladen</t>
  </si>
  <si>
    <t>Rahmen</t>
  </si>
  <si>
    <t>Fertiglichte</t>
  </si>
  <si>
    <t>Raum</t>
  </si>
  <si>
    <t>Typ</t>
  </si>
  <si>
    <t>Brüstungshöhe</t>
  </si>
  <si>
    <t>Fensterladen</t>
  </si>
  <si>
    <t>Fläche</t>
  </si>
  <si>
    <t>Raumnummer</t>
  </si>
  <si>
    <t>Beschreibung</t>
  </si>
  <si>
    <t>Fenstertiefe</t>
  </si>
  <si>
    <t>Öffnungsarten</t>
  </si>
  <si>
    <t>Breite</t>
  </si>
  <si>
    <t>Höhe</t>
  </si>
  <si>
    <t>Fenstergrösse</t>
  </si>
  <si>
    <t>Allgemein</t>
  </si>
  <si>
    <t>FE1 / Rechteck</t>
  </si>
  <si>
    <t>Metall</t>
  </si>
  <si>
    <t>Nein</t>
  </si>
  <si>
    <t/>
  </si>
  <si>
    <t>Total</t>
  </si>
  <si>
    <t>Anzahl</t>
  </si>
  <si>
    <t>Total EG</t>
  </si>
  <si>
    <t>Total Hauptgebäude</t>
  </si>
  <si>
    <t>Total 1397 Friedhofstrasse 1</t>
  </si>
  <si>
    <t>Zusammenstellungsstückliste</t>
  </si>
  <si>
    <t>FE1</t>
  </si>
  <si>
    <t>OG1</t>
  </si>
  <si>
    <t>Whg. 1</t>
  </si>
  <si>
    <t>Holz / Metall</t>
  </si>
  <si>
    <t>Ja</t>
  </si>
  <si>
    <t>Wohnen / Essen</t>
  </si>
  <si>
    <t>2flg-drki-re,ohne,2flg</t>
  </si>
  <si>
    <t>Total OG1</t>
  </si>
  <si>
    <t>FE2 / Rechteck</t>
  </si>
  <si>
    <t>Zimmer 1</t>
  </si>
  <si>
    <t>2flg-drki-re</t>
  </si>
  <si>
    <t>FE2</t>
  </si>
  <si>
    <t>Whg. 2</t>
  </si>
  <si>
    <t>FE3 / Rechteck</t>
  </si>
  <si>
    <t>2flg-drki-re,1flg-re,ohne</t>
  </si>
  <si>
    <t>FE3</t>
  </si>
  <si>
    <t>FE4 / Rechteck</t>
  </si>
  <si>
    <t>FE4</t>
  </si>
  <si>
    <t>FE5 / Rechteck</t>
  </si>
  <si>
    <t>FE5</t>
  </si>
  <si>
    <t>FE6 / Rechteck</t>
  </si>
  <si>
    <t>FE6</t>
  </si>
  <si>
    <t>FE7 / Rechteck</t>
  </si>
  <si>
    <t>FE7</t>
  </si>
  <si>
    <t>FE8 / Rechteck</t>
  </si>
  <si>
    <t>FE8</t>
  </si>
  <si>
    <t>FE9 / Rechteck</t>
  </si>
  <si>
    <t>Bad / WC</t>
  </si>
  <si>
    <t>FE9</t>
  </si>
  <si>
    <t>FE10 / Rechteck</t>
  </si>
  <si>
    <t>Zimmer</t>
  </si>
  <si>
    <t>FE10</t>
  </si>
  <si>
    <t>Whg. 3</t>
  </si>
  <si>
    <t>FE11 / Rechteck</t>
  </si>
  <si>
    <t>FE11</t>
  </si>
  <si>
    <t>FE12 / Rechteck</t>
  </si>
  <si>
    <t>FE12</t>
  </si>
  <si>
    <t>FE13 / Rechteck</t>
  </si>
  <si>
    <t>FE13</t>
  </si>
  <si>
    <t>FE14 / Rechteck</t>
  </si>
  <si>
    <t>Wohnen/Essen</t>
  </si>
  <si>
    <t>2flg-drki-li,ohne</t>
  </si>
  <si>
    <t>FE14</t>
  </si>
  <si>
    <t>FE15 / Rechteck</t>
  </si>
  <si>
    <t>2flg-drki-re,2flg</t>
  </si>
  <si>
    <t>FE15</t>
  </si>
  <si>
    <t>FE16 / Rechteck</t>
  </si>
  <si>
    <t>1flg-links</t>
  </si>
  <si>
    <t>FE16</t>
  </si>
  <si>
    <t>FE17 / Rechteck</t>
  </si>
  <si>
    <t>FE17</t>
  </si>
  <si>
    <t>FE18 / Rechteck</t>
  </si>
  <si>
    <t>Zimmer 2</t>
  </si>
  <si>
    <t>2flg</t>
  </si>
  <si>
    <t>FE18</t>
  </si>
  <si>
    <t>FE19 / Rechteck</t>
  </si>
  <si>
    <t>FE19</t>
  </si>
  <si>
    <t>FE20 / Rechteck</t>
  </si>
  <si>
    <t>FE20</t>
  </si>
  <si>
    <t>FE21 / Rechteck</t>
  </si>
  <si>
    <t>FE21</t>
  </si>
  <si>
    <t>2. OG</t>
  </si>
  <si>
    <t>Whg. 101</t>
  </si>
  <si>
    <t>Total 2. OG</t>
  </si>
  <si>
    <t>Whg. 102</t>
  </si>
  <si>
    <t>Whg. 103</t>
  </si>
  <si>
    <t>Zimmer 3</t>
  </si>
  <si>
    <t>FE22 / Rechteck</t>
  </si>
  <si>
    <t>FE22</t>
  </si>
  <si>
    <t>FE23 / Rechteck</t>
  </si>
  <si>
    <t>FE23</t>
  </si>
  <si>
    <t>3. OG</t>
  </si>
  <si>
    <t>Whg. 201</t>
  </si>
  <si>
    <t>Total 3. OG</t>
  </si>
  <si>
    <t>Whg. 203</t>
  </si>
  <si>
    <t>Whg. 202</t>
  </si>
  <si>
    <t>DG</t>
  </si>
  <si>
    <t>Whg. 302</t>
  </si>
  <si>
    <t>Total DG</t>
  </si>
  <si>
    <t>Whg. 301</t>
  </si>
  <si>
    <t>Hauseingang</t>
  </si>
  <si>
    <t>Haupteingangstüre Metall</t>
  </si>
  <si>
    <t>Treppenhaus</t>
  </si>
  <si>
    <t>1. OG</t>
  </si>
  <si>
    <t>Dachgeschoss</t>
  </si>
  <si>
    <t>2. &amp; 3. OG</t>
  </si>
  <si>
    <t>1.OG</t>
  </si>
  <si>
    <t>2.OG</t>
  </si>
  <si>
    <t>2.&amp;3.OG</t>
  </si>
  <si>
    <t>3.OG</t>
  </si>
  <si>
    <t>Kunststofffenster</t>
  </si>
  <si>
    <t>Kunststopffenster</t>
  </si>
  <si>
    <t>bauseits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</si>
</sst>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mm&quot;"/>
    <numFmt numFmtId="165" formatCode="0.00&quot; m²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0" xfId="0" applyFont="1" applyFill="1"/>
    <xf numFmtId="0" fontId="1" fillId="3" borderId="0" xfId="0" applyFont="1" applyFill="1"/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1" xfId="0" applyFont="1" applyBorder="1" applyAlignment="1">
      <alignment horizontal="left"/>
    </xf>
    <xf numFmtId="1" fontId="8" fillId="2" borderId="0" xfId="0" applyNumberFormat="1" applyFont="1" applyFill="1" applyAlignment="1">
      <alignment horizontal="right"/>
    </xf>
    <xf numFmtId="0" fontId="8" fillId="2" borderId="0" xfId="0" applyFont="1" applyFill="1"/>
    <xf numFmtId="164" fontId="8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" fontId="10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left"/>
    </xf>
    <xf numFmtId="165" fontId="10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right"/>
    </xf>
    <xf numFmtId="2" fontId="7" fillId="0" borderId="0" xfId="0" applyNumberFormat="1" applyFont="1"/>
    <xf numFmtId="164" fontId="7" fillId="0" borderId="0" xfId="0" applyNumberFormat="1" applyFont="1" applyAlignment="1">
      <alignment horizontal="left"/>
    </xf>
    <xf numFmtId="165" fontId="7" fillId="0" borderId="0" xfId="0" applyNumberFormat="1" applyFont="1"/>
    <xf numFmtId="164" fontId="7" fillId="0" borderId="0" xfId="0" applyNumberFormat="1" applyFont="1"/>
    <xf numFmtId="0" fontId="7" fillId="0" borderId="2" xfId="0" applyFont="1" applyBorder="1"/>
    <xf numFmtId="165" fontId="7" fillId="0" borderId="2" xfId="0" applyNumberFormat="1" applyFont="1" applyBorder="1"/>
    <xf numFmtId="0" fontId="7" fillId="0" borderId="3" xfId="0" applyFont="1" applyBorder="1"/>
    <xf numFmtId="165" fontId="7" fillId="0" borderId="3" xfId="0" applyNumberFormat="1" applyFont="1" applyBorder="1"/>
    <xf numFmtId="0" fontId="8" fillId="0" borderId="4" xfId="0" applyFont="1" applyBorder="1"/>
    <xf numFmtId="0" fontId="7" fillId="0" borderId="4" xfId="0" applyFont="1" applyBorder="1"/>
    <xf numFmtId="165" fontId="7" fillId="0" borderId="4" xfId="0" applyNumberFormat="1" applyFont="1" applyBorder="1"/>
    <xf numFmtId="0" fontId="7" fillId="0" borderId="5" xfId="0" applyFont="1" applyBorder="1"/>
    <xf numFmtId="1" fontId="7" fillId="0" borderId="5" xfId="0" applyNumberFormat="1" applyFont="1" applyBorder="1" applyAlignment="1">
      <alignment horizontal="right"/>
    </xf>
    <xf numFmtId="2" fontId="7" fillId="0" borderId="5" xfId="0" applyNumberFormat="1" applyFont="1" applyBorder="1"/>
    <xf numFmtId="164" fontId="7" fillId="0" borderId="5" xfId="0" applyNumberFormat="1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6" xfId="0" applyFont="1" applyBorder="1"/>
    <xf numFmtId="1" fontId="7" fillId="0" borderId="6" xfId="0" applyNumberFormat="1" applyFont="1" applyBorder="1" applyAlignment="1">
      <alignment horizontal="right"/>
    </xf>
    <xf numFmtId="164" fontId="7" fillId="0" borderId="6" xfId="0" applyNumberFormat="1" applyFont="1" applyBorder="1" applyAlignment="1">
      <alignment horizontal="left"/>
    </xf>
    <xf numFmtId="165" fontId="7" fillId="0" borderId="6" xfId="0" applyNumberFormat="1" applyFont="1" applyBorder="1"/>
    <xf numFmtId="165" fontId="8" fillId="0" borderId="4" xfId="0" applyNumberFormat="1" applyFont="1" applyBorder="1"/>
    <xf numFmtId="0" fontId="9" fillId="0" borderId="0" xfId="0" applyFont="1"/>
    <xf numFmtId="0" fontId="7" fillId="0" borderId="1" xfId="0" applyFont="1" applyBorder="1"/>
    <xf numFmtId="0" fontId="8" fillId="0" borderId="1" xfId="0" applyFont="1" applyBorder="1"/>
    <xf numFmtId="0" fontId="9" fillId="0" borderId="1" xfId="0" applyFont="1" applyBorder="1"/>
    <xf numFmtId="0" fontId="8" fillId="0" borderId="2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3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4" xfId="0" applyFont="1" applyBorder="1" applyAlignment="1">
      <alignment horizontal="right"/>
    </xf>
    <xf numFmtId="1" fontId="8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7" fillId="0" borderId="6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right"/>
    </xf>
    <xf numFmtId="1" fontId="7" fillId="0" borderId="3" xfId="0" applyNumberFormat="1" applyFont="1" applyBorder="1" applyAlignment="1">
      <alignment horizontal="right"/>
    </xf>
    <xf numFmtId="1" fontId="7" fillId="0" borderId="4" xfId="0" applyNumberFormat="1" applyFont="1" applyBorder="1" applyAlignment="1">
      <alignment horizontal="right"/>
    </xf>
    <xf numFmtId="0" fontId="12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1" fillId="3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/>
    <xf numFmtId="0" fontId="8" fillId="2" borderId="0" xfId="0" applyFont="1" applyFill="1"/>
    <xf numFmtId="0" fontId="8" fillId="0" borderId="2" xfId="0" applyFont="1" applyBorder="1"/>
    <xf numFmtId="0" fontId="8" fillId="0" borderId="4" xfId="0" applyFont="1" applyBorder="1"/>
    <xf numFmtId="0" fontId="1" fillId="3" borderId="0" xfId="0" applyFont="1" applyFill="1"/>
    <xf numFmtId="0" fontId="8" fillId="0" borderId="1" xfId="0" applyFont="1" applyBorder="1" applyAlignment="1">
      <alignment horizontal="center"/>
    </xf>
    <xf numFmtId="0" fontId="8" fillId="0" borderId="3" xfId="0" applyFont="1" applyBorder="1"/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13" fillId="0" borderId="2" xfId="0" applyFont="1" applyBorder="1"/>
    <xf numFmtId="0" fontId="13" fillId="0" borderId="2" xfId="0" applyFont="1" applyBorder="1" applyAlignment="1">
      <alignment horizontal="right"/>
    </xf>
    <xf numFmtId="1" fontId="12" fillId="0" borderId="2" xfId="0" applyNumberFormat="1" applyFont="1" applyBorder="1" applyAlignment="1">
      <alignment horizontal="right"/>
    </xf>
    <xf numFmtId="0" fontId="12" fillId="0" borderId="2" xfId="0" applyFont="1" applyBorder="1"/>
    <xf numFmtId="165" fontId="12" fillId="0" borderId="2" xfId="0" applyNumberFormat="1" applyFont="1" applyBorder="1"/>
    <xf numFmtId="0" fontId="7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image" Target="../media/image2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0</xdr:rowOff>
    </xdr:from>
    <xdr:ext cx="607695" cy="60769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32</xdr:row>
      <xdr:rowOff>0</xdr:rowOff>
    </xdr:from>
    <xdr:ext cx="607695" cy="60769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39</xdr:row>
      <xdr:rowOff>0</xdr:rowOff>
    </xdr:from>
    <xdr:ext cx="607695" cy="607695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607695" cy="607695"/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53</xdr:row>
      <xdr:rowOff>0</xdr:rowOff>
    </xdr:from>
    <xdr:ext cx="607695" cy="607695"/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60</xdr:row>
      <xdr:rowOff>0</xdr:rowOff>
    </xdr:from>
    <xdr:ext cx="607695" cy="607695"/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67</xdr:row>
      <xdr:rowOff>0</xdr:rowOff>
    </xdr:from>
    <xdr:ext cx="607695" cy="607695"/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607695" cy="607695"/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81</xdr:row>
      <xdr:rowOff>0</xdr:rowOff>
    </xdr:from>
    <xdr:ext cx="607695" cy="607695"/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88</xdr:row>
      <xdr:rowOff>0</xdr:rowOff>
    </xdr:from>
    <xdr:ext cx="607695" cy="607695"/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95</xdr:row>
      <xdr:rowOff>0</xdr:rowOff>
    </xdr:from>
    <xdr:ext cx="607695" cy="607695"/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102</xdr:row>
      <xdr:rowOff>0</xdr:rowOff>
    </xdr:from>
    <xdr:ext cx="607695" cy="607695"/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109</xdr:row>
      <xdr:rowOff>0</xdr:rowOff>
    </xdr:from>
    <xdr:ext cx="607695" cy="607695"/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116</xdr:row>
      <xdr:rowOff>0</xdr:rowOff>
    </xdr:from>
    <xdr:ext cx="607695" cy="607695"/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126</xdr:row>
      <xdr:rowOff>0</xdr:rowOff>
    </xdr:from>
    <xdr:ext cx="607695" cy="607695"/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136</xdr:row>
      <xdr:rowOff>0</xdr:rowOff>
    </xdr:from>
    <xdr:ext cx="607695" cy="607695"/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146</xdr:row>
      <xdr:rowOff>0</xdr:rowOff>
    </xdr:from>
    <xdr:ext cx="607695" cy="607695"/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153</xdr:row>
      <xdr:rowOff>0</xdr:rowOff>
    </xdr:from>
    <xdr:ext cx="607695" cy="607695"/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163</xdr:row>
      <xdr:rowOff>0</xdr:rowOff>
    </xdr:from>
    <xdr:ext cx="607695" cy="607695"/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173</xdr:row>
      <xdr:rowOff>0</xdr:rowOff>
    </xdr:from>
    <xdr:ext cx="607695" cy="607695"/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183</xdr:row>
      <xdr:rowOff>0</xdr:rowOff>
    </xdr:from>
    <xdr:ext cx="607695" cy="607695"/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193</xdr:row>
      <xdr:rowOff>0</xdr:rowOff>
    </xdr:from>
    <xdr:ext cx="607695" cy="607695"/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211</xdr:row>
      <xdr:rowOff>0</xdr:rowOff>
    </xdr:from>
    <xdr:ext cx="607695" cy="607695"/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218</xdr:row>
      <xdr:rowOff>0</xdr:rowOff>
    </xdr:from>
    <xdr:ext cx="607695" cy="607695"/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225</xdr:row>
      <xdr:rowOff>0</xdr:rowOff>
    </xdr:from>
    <xdr:ext cx="607695" cy="607695"/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232</xdr:row>
      <xdr:rowOff>0</xdr:rowOff>
    </xdr:from>
    <xdr:ext cx="607695" cy="607695"/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239</xdr:row>
      <xdr:rowOff>0</xdr:rowOff>
    </xdr:from>
    <xdr:ext cx="607695" cy="607695"/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246</xdr:row>
      <xdr:rowOff>0</xdr:rowOff>
    </xdr:from>
    <xdr:ext cx="607695" cy="607695"/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253</xdr:row>
      <xdr:rowOff>0</xdr:rowOff>
    </xdr:from>
    <xdr:ext cx="607695" cy="607695"/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260</xdr:row>
      <xdr:rowOff>0</xdr:rowOff>
    </xdr:from>
    <xdr:ext cx="607695" cy="607695"/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267</xdr:row>
      <xdr:rowOff>0</xdr:rowOff>
    </xdr:from>
    <xdr:ext cx="607695" cy="607695"/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274</xdr:row>
      <xdr:rowOff>0</xdr:rowOff>
    </xdr:from>
    <xdr:ext cx="607695" cy="607695"/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281</xdr:row>
      <xdr:rowOff>0</xdr:rowOff>
    </xdr:from>
    <xdr:ext cx="607695" cy="607695"/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288</xdr:row>
      <xdr:rowOff>0</xdr:rowOff>
    </xdr:from>
    <xdr:ext cx="607695" cy="607695"/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295</xdr:row>
      <xdr:rowOff>0</xdr:rowOff>
    </xdr:from>
    <xdr:ext cx="607695" cy="607695"/>
    <xdr:pic>
      <xdr:nvPicPr>
        <xdr:cNvPr id="36" name="Pictur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302</xdr:row>
      <xdr:rowOff>0</xdr:rowOff>
    </xdr:from>
    <xdr:ext cx="607695" cy="607695"/>
    <xdr:pic>
      <xdr:nvPicPr>
        <xdr:cNvPr id="37" name="Pictur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309</xdr:row>
      <xdr:rowOff>0</xdr:rowOff>
    </xdr:from>
    <xdr:ext cx="607695" cy="607695"/>
    <xdr:pic>
      <xdr:nvPicPr>
        <xdr:cNvPr id="38" name="Pictur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319</xdr:row>
      <xdr:rowOff>0</xdr:rowOff>
    </xdr:from>
    <xdr:ext cx="607695" cy="607695"/>
    <xdr:pic>
      <xdr:nvPicPr>
        <xdr:cNvPr id="39" name="Pictur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329</xdr:row>
      <xdr:rowOff>0</xdr:rowOff>
    </xdr:from>
    <xdr:ext cx="607695" cy="607695"/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339</xdr:row>
      <xdr:rowOff>0</xdr:rowOff>
    </xdr:from>
    <xdr:ext cx="607695" cy="607695"/>
    <xdr:pic>
      <xdr:nvPicPr>
        <xdr:cNvPr id="41" name="Pictur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346</xdr:row>
      <xdr:rowOff>0</xdr:rowOff>
    </xdr:from>
    <xdr:ext cx="607695" cy="607695"/>
    <xdr:pic>
      <xdr:nvPicPr>
        <xdr:cNvPr id="42" name="Pictur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356</xdr:row>
      <xdr:rowOff>0</xdr:rowOff>
    </xdr:from>
    <xdr:ext cx="607695" cy="607695"/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366</xdr:row>
      <xdr:rowOff>0</xdr:rowOff>
    </xdr:from>
    <xdr:ext cx="607695" cy="607695"/>
    <xdr:pic>
      <xdr:nvPicPr>
        <xdr:cNvPr id="44" name="Pictur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376</xdr:row>
      <xdr:rowOff>0</xdr:rowOff>
    </xdr:from>
    <xdr:ext cx="607695" cy="607695"/>
    <xdr:pic>
      <xdr:nvPicPr>
        <xdr:cNvPr id="45" name="Pictur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386</xdr:row>
      <xdr:rowOff>0</xdr:rowOff>
    </xdr:from>
    <xdr:ext cx="607695" cy="607695"/>
    <xdr:pic>
      <xdr:nvPicPr>
        <xdr:cNvPr id="46" name="Pictur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404</xdr:row>
      <xdr:rowOff>0</xdr:rowOff>
    </xdr:from>
    <xdr:ext cx="607695" cy="607695"/>
    <xdr:pic>
      <xdr:nvPicPr>
        <xdr:cNvPr id="47" name="Pictur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411</xdr:row>
      <xdr:rowOff>0</xdr:rowOff>
    </xdr:from>
    <xdr:ext cx="607695" cy="607695"/>
    <xdr:pic>
      <xdr:nvPicPr>
        <xdr:cNvPr id="48" name="Pictur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418</xdr:row>
      <xdr:rowOff>0</xdr:rowOff>
    </xdr:from>
    <xdr:ext cx="607695" cy="607695"/>
    <xdr:pic>
      <xdr:nvPicPr>
        <xdr:cNvPr id="49" name="Pictur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425</xdr:row>
      <xdr:rowOff>0</xdr:rowOff>
    </xdr:from>
    <xdr:ext cx="607695" cy="607695"/>
    <xdr:pic>
      <xdr:nvPicPr>
        <xdr:cNvPr id="50" name="Pictur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432</xdr:row>
      <xdr:rowOff>0</xdr:rowOff>
    </xdr:from>
    <xdr:ext cx="607695" cy="607695"/>
    <xdr:pic>
      <xdr:nvPicPr>
        <xdr:cNvPr id="51" name="Pictur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439</xdr:row>
      <xdr:rowOff>0</xdr:rowOff>
    </xdr:from>
    <xdr:ext cx="607695" cy="607695"/>
    <xdr:pic>
      <xdr:nvPicPr>
        <xdr:cNvPr id="52" name="Pictur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446</xdr:row>
      <xdr:rowOff>0</xdr:rowOff>
    </xdr:from>
    <xdr:ext cx="607695" cy="607695"/>
    <xdr:pic>
      <xdr:nvPicPr>
        <xdr:cNvPr id="53" name="Pictur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453</xdr:row>
      <xdr:rowOff>0</xdr:rowOff>
    </xdr:from>
    <xdr:ext cx="607695" cy="607695"/>
    <xdr:pic>
      <xdr:nvPicPr>
        <xdr:cNvPr id="54" name="Pictur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460</xdr:row>
      <xdr:rowOff>0</xdr:rowOff>
    </xdr:from>
    <xdr:ext cx="607695" cy="607695"/>
    <xdr:pic>
      <xdr:nvPicPr>
        <xdr:cNvPr id="55" name="Pictur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467</xdr:row>
      <xdr:rowOff>0</xdr:rowOff>
    </xdr:from>
    <xdr:ext cx="607695" cy="607695"/>
    <xdr:pic>
      <xdr:nvPicPr>
        <xdr:cNvPr id="56" name="Pictur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474</xdr:row>
      <xdr:rowOff>0</xdr:rowOff>
    </xdr:from>
    <xdr:ext cx="607695" cy="607695"/>
    <xdr:pic>
      <xdr:nvPicPr>
        <xdr:cNvPr id="57" name="Pictur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481</xdr:row>
      <xdr:rowOff>0</xdr:rowOff>
    </xdr:from>
    <xdr:ext cx="607695" cy="607695"/>
    <xdr:pic>
      <xdr:nvPicPr>
        <xdr:cNvPr id="58" name="Pictur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488</xdr:row>
      <xdr:rowOff>0</xdr:rowOff>
    </xdr:from>
    <xdr:ext cx="607695" cy="607695"/>
    <xdr:pic>
      <xdr:nvPicPr>
        <xdr:cNvPr id="59" name="Pictur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495</xdr:row>
      <xdr:rowOff>0</xdr:rowOff>
    </xdr:from>
    <xdr:ext cx="607695" cy="607695"/>
    <xdr:pic>
      <xdr:nvPicPr>
        <xdr:cNvPr id="60" name="Pictur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502</xdr:row>
      <xdr:rowOff>0</xdr:rowOff>
    </xdr:from>
    <xdr:ext cx="607695" cy="607695"/>
    <xdr:pic>
      <xdr:nvPicPr>
        <xdr:cNvPr id="61" name="Pictur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512</xdr:row>
      <xdr:rowOff>0</xdr:rowOff>
    </xdr:from>
    <xdr:ext cx="607695" cy="607695"/>
    <xdr:pic>
      <xdr:nvPicPr>
        <xdr:cNvPr id="62" name="Pictur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522</xdr:row>
      <xdr:rowOff>0</xdr:rowOff>
    </xdr:from>
    <xdr:ext cx="607695" cy="607695"/>
    <xdr:pic>
      <xdr:nvPicPr>
        <xdr:cNvPr id="63" name="Pictur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532</xdr:row>
      <xdr:rowOff>0</xdr:rowOff>
    </xdr:from>
    <xdr:ext cx="607695" cy="607695"/>
    <xdr:pic>
      <xdr:nvPicPr>
        <xdr:cNvPr id="64" name="Pictur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539</xdr:row>
      <xdr:rowOff>0</xdr:rowOff>
    </xdr:from>
    <xdr:ext cx="607695" cy="607695"/>
    <xdr:pic>
      <xdr:nvPicPr>
        <xdr:cNvPr id="65" name="Pictur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549</xdr:row>
      <xdr:rowOff>0</xdr:rowOff>
    </xdr:from>
    <xdr:ext cx="607695" cy="607695"/>
    <xdr:pic>
      <xdr:nvPicPr>
        <xdr:cNvPr id="66" name="Pictur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559</xdr:row>
      <xdr:rowOff>0</xdr:rowOff>
    </xdr:from>
    <xdr:ext cx="607695" cy="607695"/>
    <xdr:pic>
      <xdr:nvPicPr>
        <xdr:cNvPr id="67" name="Pictur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569</xdr:row>
      <xdr:rowOff>0</xdr:rowOff>
    </xdr:from>
    <xdr:ext cx="607695" cy="607695"/>
    <xdr:pic>
      <xdr:nvPicPr>
        <xdr:cNvPr id="68" name="Pictur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579</xdr:row>
      <xdr:rowOff>0</xdr:rowOff>
    </xdr:from>
    <xdr:ext cx="607695" cy="607695"/>
    <xdr:pic>
      <xdr:nvPicPr>
        <xdr:cNvPr id="69" name="Pictur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597</xdr:row>
      <xdr:rowOff>0</xdr:rowOff>
    </xdr:from>
    <xdr:ext cx="607695" cy="607695"/>
    <xdr:pic>
      <xdr:nvPicPr>
        <xdr:cNvPr id="70" name="Pictur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604</xdr:row>
      <xdr:rowOff>0</xdr:rowOff>
    </xdr:from>
    <xdr:ext cx="607695" cy="607695"/>
    <xdr:pic>
      <xdr:nvPicPr>
        <xdr:cNvPr id="71" name="Pictur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611</xdr:row>
      <xdr:rowOff>0</xdr:rowOff>
    </xdr:from>
    <xdr:ext cx="607695" cy="607695"/>
    <xdr:pic>
      <xdr:nvPicPr>
        <xdr:cNvPr id="72" name="Pictur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618</xdr:row>
      <xdr:rowOff>0</xdr:rowOff>
    </xdr:from>
    <xdr:ext cx="607695" cy="607695"/>
    <xdr:pic>
      <xdr:nvPicPr>
        <xdr:cNvPr id="73" name="Pictur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625</xdr:row>
      <xdr:rowOff>0</xdr:rowOff>
    </xdr:from>
    <xdr:ext cx="607695" cy="607695"/>
    <xdr:pic>
      <xdr:nvPicPr>
        <xdr:cNvPr id="74" name="Pictur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632</xdr:row>
      <xdr:rowOff>0</xdr:rowOff>
    </xdr:from>
    <xdr:ext cx="607695" cy="607695"/>
    <xdr:pic>
      <xdr:nvPicPr>
        <xdr:cNvPr id="75" name="Pictur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639</xdr:row>
      <xdr:rowOff>0</xdr:rowOff>
    </xdr:from>
    <xdr:ext cx="607695" cy="607695"/>
    <xdr:pic>
      <xdr:nvPicPr>
        <xdr:cNvPr id="76" name="Pictur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646</xdr:row>
      <xdr:rowOff>0</xdr:rowOff>
    </xdr:from>
    <xdr:ext cx="607695" cy="607695"/>
    <xdr:pic>
      <xdr:nvPicPr>
        <xdr:cNvPr id="77" name="Pictur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653</xdr:row>
      <xdr:rowOff>0</xdr:rowOff>
    </xdr:from>
    <xdr:ext cx="607695" cy="607695"/>
    <xdr:pic>
      <xdr:nvPicPr>
        <xdr:cNvPr id="78" name="Pictur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660</xdr:row>
      <xdr:rowOff>0</xdr:rowOff>
    </xdr:from>
    <xdr:ext cx="607695" cy="607695"/>
    <xdr:pic>
      <xdr:nvPicPr>
        <xdr:cNvPr id="79" name="Picture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667</xdr:row>
      <xdr:rowOff>0</xdr:rowOff>
    </xdr:from>
    <xdr:ext cx="607695" cy="607695"/>
    <xdr:pic>
      <xdr:nvPicPr>
        <xdr:cNvPr id="80" name="Pictur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674</xdr:row>
      <xdr:rowOff>0</xdr:rowOff>
    </xdr:from>
    <xdr:ext cx="607695" cy="607695"/>
    <xdr:pic>
      <xdr:nvPicPr>
        <xdr:cNvPr id="81" name="Pictur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681</xdr:row>
      <xdr:rowOff>0</xdr:rowOff>
    </xdr:from>
    <xdr:ext cx="607695" cy="607695"/>
    <xdr:pic>
      <xdr:nvPicPr>
        <xdr:cNvPr id="82" name="Pictur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688</xdr:row>
      <xdr:rowOff>0</xdr:rowOff>
    </xdr:from>
    <xdr:ext cx="607695" cy="607695"/>
    <xdr:pic>
      <xdr:nvPicPr>
        <xdr:cNvPr id="83" name="Pictur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695</xdr:row>
      <xdr:rowOff>0</xdr:rowOff>
    </xdr:from>
    <xdr:ext cx="607695" cy="607695"/>
    <xdr:pic>
      <xdr:nvPicPr>
        <xdr:cNvPr id="84" name="Pictur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30"/>
  <sheetViews>
    <sheetView tabSelected="1" topLeftCell="A917" zoomScaleNormal="100" workbookViewId="0">
      <selection activeCell="I1031" sqref="I1031"/>
    </sheetView>
  </sheetViews>
  <sheetFormatPr baseColWidth="10" defaultColWidth="11.46484375" defaultRowHeight="14.25" x14ac:dyDescent="0.45"/>
  <cols>
    <col min="1" max="4" width="3.73046875" customWidth="1"/>
    <col min="5" max="6" width="5.265625" customWidth="1"/>
    <col min="7" max="7" width="1.46484375" customWidth="1"/>
    <col min="8" max="10" width="10.53125" customWidth="1"/>
    <col min="11" max="11" width="5.73046875" customWidth="1"/>
    <col min="12" max="12" width="1.46484375" customWidth="1"/>
    <col min="13" max="13" width="8" customWidth="1"/>
    <col min="14" max="15" width="9.265625" customWidth="1"/>
    <col min="16" max="16" width="1.19921875" customWidth="1"/>
    <col min="17" max="17" width="11.46484375" style="8"/>
  </cols>
  <sheetData>
    <row r="1" spans="1:17" ht="18" x14ac:dyDescent="0.55000000000000004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7" ht="9.75" customHeight="1" x14ac:dyDescent="0.45"/>
    <row r="3" spans="1:17" x14ac:dyDescent="0.45">
      <c r="A3" s="7" t="s">
        <v>3</v>
      </c>
      <c r="B3" s="7"/>
      <c r="C3" s="7"/>
      <c r="D3" s="7"/>
      <c r="E3" s="60" t="s">
        <v>4</v>
      </c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7" x14ac:dyDescent="0.45">
      <c r="A4" s="7" t="s">
        <v>5</v>
      </c>
      <c r="B4" s="7"/>
      <c r="C4" s="7"/>
      <c r="D4" s="7"/>
      <c r="E4" s="60" t="s">
        <v>6</v>
      </c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7" ht="9.75" customHeight="1" x14ac:dyDescent="0.45"/>
    <row r="6" spans="1:17" x14ac:dyDescent="0.45">
      <c r="A6" s="5" t="s">
        <v>7</v>
      </c>
      <c r="B6" s="5"/>
      <c r="C6" s="5"/>
      <c r="D6" s="5"/>
      <c r="E6" s="61" t="s">
        <v>8</v>
      </c>
      <c r="F6" s="61"/>
      <c r="G6" s="61"/>
      <c r="H6" s="61"/>
      <c r="I6" s="61"/>
      <c r="J6" s="61"/>
      <c r="K6" s="61"/>
      <c r="L6" s="61"/>
      <c r="M6" s="61"/>
      <c r="N6" s="61"/>
      <c r="O6" s="61"/>
    </row>
    <row r="7" spans="1:17" x14ac:dyDescent="0.45">
      <c r="A7" s="4" t="s">
        <v>9</v>
      </c>
      <c r="B7" s="4"/>
      <c r="C7" s="4"/>
      <c r="D7" s="4"/>
      <c r="E7" s="62" t="s">
        <v>10</v>
      </c>
      <c r="F7" s="62"/>
      <c r="G7" s="62"/>
      <c r="H7" s="62"/>
      <c r="I7" s="62"/>
      <c r="J7" s="62"/>
      <c r="K7" s="62"/>
      <c r="L7" s="62"/>
      <c r="M7" s="62"/>
      <c r="N7" s="62"/>
      <c r="O7" s="62"/>
    </row>
    <row r="8" spans="1:17" s="3" customFormat="1" ht="9.75" customHeight="1" x14ac:dyDescent="0.45">
      <c r="Q8" s="58"/>
    </row>
    <row r="9" spans="1:17" x14ac:dyDescent="0.45">
      <c r="A9" s="8"/>
      <c r="B9" s="8"/>
      <c r="C9" s="8"/>
      <c r="D9" s="8"/>
      <c r="E9" s="63" t="s">
        <v>11</v>
      </c>
      <c r="F9" s="63"/>
      <c r="G9" s="9"/>
      <c r="H9" s="9" t="s">
        <v>12</v>
      </c>
      <c r="I9" s="9" t="s">
        <v>13</v>
      </c>
      <c r="J9" s="41" t="s">
        <v>14</v>
      </c>
      <c r="K9" s="64" t="s">
        <v>15</v>
      </c>
      <c r="L9" s="64"/>
      <c r="M9" s="64"/>
      <c r="N9" s="9" t="s">
        <v>15</v>
      </c>
      <c r="O9" s="41" t="s">
        <v>16</v>
      </c>
    </row>
    <row r="10" spans="1:17" x14ac:dyDescent="0.45">
      <c r="A10" s="8"/>
      <c r="B10" s="8"/>
      <c r="C10" s="8"/>
      <c r="D10" s="8"/>
      <c r="E10" s="63" t="s">
        <v>17</v>
      </c>
      <c r="F10" s="63"/>
      <c r="G10" s="9"/>
      <c r="H10" s="9" t="s">
        <v>18</v>
      </c>
      <c r="I10" s="41" t="s">
        <v>19</v>
      </c>
      <c r="J10" s="41" t="s">
        <v>20</v>
      </c>
      <c r="K10" s="64" t="s">
        <v>16</v>
      </c>
      <c r="L10" s="64"/>
      <c r="M10" s="64"/>
      <c r="N10" s="9" t="s">
        <v>21</v>
      </c>
      <c r="O10" s="9" t="s">
        <v>21</v>
      </c>
    </row>
    <row r="11" spans="1:17" x14ac:dyDescent="0.45">
      <c r="A11" s="43"/>
      <c r="B11" s="43"/>
      <c r="C11" s="43"/>
      <c r="D11" s="43"/>
      <c r="E11" s="65" t="s">
        <v>22</v>
      </c>
      <c r="F11" s="65"/>
      <c r="G11" s="43"/>
      <c r="H11" s="43" t="s">
        <v>23</v>
      </c>
      <c r="I11" s="44" t="s">
        <v>24</v>
      </c>
      <c r="J11" s="43" t="s">
        <v>25</v>
      </c>
      <c r="K11" s="51" t="s">
        <v>26</v>
      </c>
      <c r="L11" s="52" t="s">
        <v>0</v>
      </c>
      <c r="M11" s="10" t="s">
        <v>27</v>
      </c>
      <c r="N11" s="42"/>
      <c r="O11" s="43"/>
    </row>
    <row r="12" spans="1:17" ht="9.75" customHeight="1" x14ac:dyDescent="0.4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7" s="1" customFormat="1" x14ac:dyDescent="0.45">
      <c r="A13" s="66" t="s">
        <v>28</v>
      </c>
      <c r="B13" s="66"/>
      <c r="C13" s="66"/>
      <c r="D13" s="66"/>
      <c r="E13" s="11"/>
      <c r="F13" s="11">
        <f>(3.09*1000)</f>
        <v>3090</v>
      </c>
      <c r="G13" s="12" t="s">
        <v>0</v>
      </c>
      <c r="H13" s="13">
        <f>(3.08*1000)</f>
        <v>3080</v>
      </c>
      <c r="I13" s="12"/>
      <c r="J13" s="12"/>
      <c r="K13" s="12"/>
      <c r="L13" s="12"/>
      <c r="M13" s="12"/>
      <c r="N13" s="12"/>
      <c r="O13" s="12"/>
      <c r="Q13" s="9"/>
    </row>
    <row r="14" spans="1:17" ht="2.2000000000000002" customHeight="1" x14ac:dyDescent="0.4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7" ht="5.2" customHeight="1" x14ac:dyDescent="0.45">
      <c r="A15" s="8"/>
      <c r="B15" s="8"/>
      <c r="C15" s="8"/>
      <c r="D15" s="8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7" s="6" customFormat="1" ht="14.55" hidden="1" customHeight="1" x14ac:dyDescent="0.45">
      <c r="A16" s="14" t="s">
        <v>1</v>
      </c>
      <c r="B16" s="14"/>
      <c r="C16" s="14"/>
      <c r="D16" s="14"/>
      <c r="E16" s="14" t="e">
        <f>(width*1000)</f>
        <v>#NAME?</v>
      </c>
      <c r="F16" s="14"/>
      <c r="G16" s="15"/>
      <c r="H16" s="16">
        <f>(3.27*1000)</f>
        <v>3270</v>
      </c>
      <c r="I16" s="16">
        <f>(3.09*1000)</f>
        <v>3090</v>
      </c>
      <c r="J16" s="14" t="e">
        <f>(height*1000)</f>
        <v>#NAME?</v>
      </c>
      <c r="K16" s="16">
        <f>(3.08*1000)</f>
        <v>3080</v>
      </c>
      <c r="L16" s="15"/>
      <c r="M16" s="17">
        <f>(3.25*1000)</f>
        <v>3250</v>
      </c>
      <c r="N16" s="18">
        <v>10.6275</v>
      </c>
      <c r="O16" s="14"/>
      <c r="Q16" s="14"/>
    </row>
    <row r="17" spans="1:17" s="2" customFormat="1" ht="13.9" x14ac:dyDescent="0.45">
      <c r="A17" s="8"/>
      <c r="B17" s="8"/>
      <c r="C17" s="8"/>
      <c r="D17" s="8"/>
      <c r="E17" s="8" t="s">
        <v>29</v>
      </c>
      <c r="F17" s="8"/>
      <c r="G17" s="8"/>
      <c r="H17" s="8" t="s">
        <v>30</v>
      </c>
      <c r="I17" s="8" t="s">
        <v>31</v>
      </c>
      <c r="J17" s="8" t="s">
        <v>32</v>
      </c>
      <c r="K17" s="19">
        <f>IF((H16&gt;0),(H16),IF((I16)&gt;0,(I16),(E16)))</f>
        <v>3270</v>
      </c>
      <c r="L17" s="53" t="s">
        <v>0</v>
      </c>
      <c r="M17" s="21">
        <f>IF((M16&gt;0),(M16),IF((K16)&gt;0,(K16),(J16)))</f>
        <v>3250</v>
      </c>
      <c r="N17" s="22">
        <f>IF((N16=""),(O17),IF((N16)&gt;0,(N16),(O17)))</f>
        <v>10.6275</v>
      </c>
      <c r="O17" s="22">
        <v>9.5172000000000008</v>
      </c>
      <c r="Q17" s="8"/>
    </row>
    <row r="18" spans="1:17" s="2" customFormat="1" ht="13.9" x14ac:dyDescent="0.45">
      <c r="A18" s="8"/>
      <c r="B18" s="8"/>
      <c r="C18" s="8"/>
      <c r="D18" s="8"/>
      <c r="E18" s="8" t="s">
        <v>120</v>
      </c>
      <c r="F18" s="8"/>
      <c r="G18" s="8"/>
      <c r="H18" s="8"/>
      <c r="I18" s="21">
        <f>(0.01*1000)</f>
        <v>10</v>
      </c>
      <c r="J18" s="8" t="s">
        <v>32</v>
      </c>
      <c r="K18" s="19">
        <f>(3.09*1000)</f>
        <v>3090</v>
      </c>
      <c r="L18" s="53" t="s">
        <v>0</v>
      </c>
      <c r="M18" s="21">
        <f>(3.08*1000)</f>
        <v>3080</v>
      </c>
      <c r="N18" s="21"/>
      <c r="O18" s="22"/>
      <c r="Q18" s="8"/>
    </row>
    <row r="19" spans="1:17" s="2" customFormat="1" ht="13.9" x14ac:dyDescent="0.45">
      <c r="A19" s="8"/>
      <c r="B19" s="8"/>
      <c r="C19" s="8"/>
      <c r="D19" s="8"/>
      <c r="E19" s="8"/>
      <c r="F19" s="8"/>
      <c r="G19" s="8"/>
      <c r="H19" s="8"/>
      <c r="I19" s="21">
        <f>0*1000</f>
        <v>0</v>
      </c>
      <c r="J19" s="8" t="s">
        <v>33</v>
      </c>
      <c r="K19" s="23"/>
      <c r="L19" s="8"/>
      <c r="M19" s="21"/>
      <c r="N19" s="21"/>
      <c r="O19" s="8"/>
      <c r="Q19" s="8"/>
    </row>
    <row r="20" spans="1:17" ht="5.2" customHeight="1" x14ac:dyDescent="0.45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7" x14ac:dyDescent="0.45">
      <c r="A21" s="67" t="s">
        <v>34</v>
      </c>
      <c r="B21" s="67"/>
      <c r="C21" s="67"/>
      <c r="D21" s="67"/>
      <c r="E21" s="67"/>
      <c r="F21" s="67"/>
      <c r="G21" s="67"/>
      <c r="H21" s="67"/>
      <c r="I21" s="45" t="s">
        <v>35</v>
      </c>
      <c r="J21" s="55">
        <v>1</v>
      </c>
      <c r="K21" s="24"/>
      <c r="L21" s="24"/>
      <c r="M21" s="45" t="s">
        <v>21</v>
      </c>
      <c r="N21" s="25">
        <f>SUM(N17)</f>
        <v>10.6275</v>
      </c>
      <c r="O21" s="25">
        <f>SUM(O17)</f>
        <v>9.5172000000000008</v>
      </c>
    </row>
    <row r="22" spans="1:17" ht="9.75" customHeight="1" x14ac:dyDescent="0.45">
      <c r="A22" s="9"/>
      <c r="B22" s="9"/>
      <c r="C22" s="9"/>
      <c r="D22" s="9"/>
      <c r="E22" s="9"/>
      <c r="F22" s="9"/>
      <c r="G22" s="9"/>
      <c r="H22" s="8"/>
      <c r="I22" s="46"/>
      <c r="J22" s="8"/>
      <c r="K22" s="8"/>
      <c r="L22" s="8"/>
      <c r="M22" s="46"/>
      <c r="N22" s="9"/>
      <c r="O22" s="8"/>
    </row>
    <row r="23" spans="1:17" x14ac:dyDescent="0.45">
      <c r="A23" s="67" t="s">
        <v>36</v>
      </c>
      <c r="B23" s="67"/>
      <c r="C23" s="67"/>
      <c r="D23" s="67"/>
      <c r="E23" s="67"/>
      <c r="F23" s="67"/>
      <c r="G23" s="67"/>
      <c r="H23" s="67"/>
      <c r="I23" s="45" t="s">
        <v>35</v>
      </c>
      <c r="J23" s="55">
        <v>1</v>
      </c>
      <c r="K23" s="24"/>
      <c r="L23" s="24"/>
      <c r="M23" s="45" t="s">
        <v>21</v>
      </c>
      <c r="N23" s="25">
        <f>SUM(N21)</f>
        <v>10.6275</v>
      </c>
      <c r="O23" s="25">
        <f>SUM(O21)</f>
        <v>9.5172000000000008</v>
      </c>
    </row>
    <row r="24" spans="1:17" ht="9.75" customHeight="1" x14ac:dyDescent="0.45">
      <c r="A24" s="9"/>
      <c r="B24" s="9"/>
      <c r="C24" s="9"/>
      <c r="D24" s="9"/>
      <c r="E24" s="9"/>
      <c r="F24" s="9"/>
      <c r="G24" s="9"/>
      <c r="H24" s="8"/>
      <c r="I24" s="46"/>
      <c r="J24" s="8"/>
      <c r="K24" s="8"/>
      <c r="L24" s="8"/>
      <c r="M24" s="46"/>
      <c r="N24" s="9"/>
      <c r="O24" s="8"/>
    </row>
    <row r="25" spans="1:17" x14ac:dyDescent="0.45">
      <c r="A25" s="4" t="s">
        <v>9</v>
      </c>
      <c r="B25" s="4"/>
      <c r="C25" s="4"/>
      <c r="D25" s="4"/>
      <c r="E25" s="62" t="s">
        <v>41</v>
      </c>
      <c r="F25" s="62"/>
      <c r="G25" s="62"/>
      <c r="H25" s="62"/>
      <c r="I25" s="62"/>
      <c r="J25" s="62"/>
      <c r="K25" s="62"/>
      <c r="L25" s="62"/>
      <c r="M25" s="62"/>
      <c r="N25" s="62"/>
      <c r="O25" s="62"/>
    </row>
    <row r="26" spans="1:17" s="3" customFormat="1" ht="9.75" customHeight="1" x14ac:dyDescent="0.45">
      <c r="Q26" s="58"/>
    </row>
    <row r="27" spans="1:17" x14ac:dyDescent="0.45">
      <c r="A27" s="8"/>
      <c r="B27" s="8"/>
      <c r="C27" s="8"/>
      <c r="D27" s="8"/>
      <c r="E27" s="63" t="s">
        <v>11</v>
      </c>
      <c r="F27" s="63"/>
      <c r="G27" s="9"/>
      <c r="H27" s="9" t="s">
        <v>12</v>
      </c>
      <c r="I27" s="9" t="s">
        <v>13</v>
      </c>
      <c r="J27" s="41" t="s">
        <v>14</v>
      </c>
      <c r="K27" s="64" t="s">
        <v>15</v>
      </c>
      <c r="L27" s="64"/>
      <c r="M27" s="64"/>
      <c r="N27" s="9" t="s">
        <v>15</v>
      </c>
      <c r="O27" s="41" t="s">
        <v>16</v>
      </c>
    </row>
    <row r="28" spans="1:17" x14ac:dyDescent="0.45">
      <c r="A28" s="8"/>
      <c r="B28" s="8"/>
      <c r="C28" s="8"/>
      <c r="D28" s="8"/>
      <c r="E28" s="63" t="s">
        <v>17</v>
      </c>
      <c r="F28" s="63"/>
      <c r="G28" s="9"/>
      <c r="H28" s="9" t="s">
        <v>18</v>
      </c>
      <c r="I28" s="41" t="s">
        <v>19</v>
      </c>
      <c r="J28" s="41" t="s">
        <v>20</v>
      </c>
      <c r="K28" s="64" t="s">
        <v>16</v>
      </c>
      <c r="L28" s="64"/>
      <c r="M28" s="64"/>
      <c r="N28" s="9" t="s">
        <v>21</v>
      </c>
      <c r="O28" s="9" t="s">
        <v>21</v>
      </c>
    </row>
    <row r="29" spans="1:17" x14ac:dyDescent="0.45">
      <c r="A29" s="43"/>
      <c r="B29" s="43"/>
      <c r="C29" s="43"/>
      <c r="D29" s="43"/>
      <c r="E29" s="65" t="s">
        <v>22</v>
      </c>
      <c r="F29" s="65"/>
      <c r="G29" s="43"/>
      <c r="H29" s="43" t="s">
        <v>23</v>
      </c>
      <c r="I29" s="44" t="s">
        <v>24</v>
      </c>
      <c r="J29" s="43" t="s">
        <v>25</v>
      </c>
      <c r="K29" s="51" t="s">
        <v>26</v>
      </c>
      <c r="L29" s="52" t="s">
        <v>0</v>
      </c>
      <c r="M29" s="10" t="s">
        <v>27</v>
      </c>
      <c r="N29" s="42"/>
      <c r="O29" s="43"/>
    </row>
    <row r="30" spans="1:17" ht="9.75" customHeight="1" x14ac:dyDescent="0.4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7" s="1" customFormat="1" x14ac:dyDescent="0.45">
      <c r="A31" s="66" t="s">
        <v>28</v>
      </c>
      <c r="B31" s="66"/>
      <c r="C31" s="66"/>
      <c r="D31" s="66"/>
      <c r="E31" s="11"/>
      <c r="F31" s="11">
        <f>(1.22*1000)</f>
        <v>1220</v>
      </c>
      <c r="G31" s="12" t="s">
        <v>0</v>
      </c>
      <c r="H31" s="13">
        <f>(2.275*1000)</f>
        <v>2275</v>
      </c>
      <c r="I31" s="12"/>
      <c r="J31" s="12"/>
      <c r="K31" s="12"/>
      <c r="L31" s="12"/>
      <c r="M31" s="12"/>
      <c r="N31" s="12"/>
      <c r="O31" s="12"/>
      <c r="Q31" s="9"/>
    </row>
    <row r="32" spans="1:17" ht="2.2000000000000002" customHeight="1" x14ac:dyDescent="0.4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7" ht="5.2" customHeight="1" x14ac:dyDescent="0.45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7" s="6" customFormat="1" ht="14.55" hidden="1" customHeight="1" x14ac:dyDescent="0.45">
      <c r="A34" s="14" t="s">
        <v>1</v>
      </c>
      <c r="B34" s="14"/>
      <c r="C34" s="14"/>
      <c r="D34" s="14"/>
      <c r="E34" s="14" t="e">
        <f>(width*1000)</f>
        <v>#NAME?</v>
      </c>
      <c r="F34" s="14"/>
      <c r="G34" s="15"/>
      <c r="H34" s="16">
        <f>(1.4*1000)</f>
        <v>1400</v>
      </c>
      <c r="I34" s="16">
        <f>(1.22*1000)</f>
        <v>1220</v>
      </c>
      <c r="J34" s="14" t="e">
        <f>(height*1000)</f>
        <v>#NAME?</v>
      </c>
      <c r="K34" s="16">
        <f>(2.275*1000)</f>
        <v>2275</v>
      </c>
      <c r="L34" s="15"/>
      <c r="M34" s="17">
        <f>(2.435*1000)</f>
        <v>2435</v>
      </c>
      <c r="N34" s="18">
        <v>3.4089999999999998</v>
      </c>
      <c r="O34" s="14"/>
      <c r="Q34" s="14"/>
    </row>
    <row r="35" spans="1:17" s="2" customFormat="1" ht="13.9" x14ac:dyDescent="0.45">
      <c r="A35" s="8"/>
      <c r="B35" s="8"/>
      <c r="C35" s="8"/>
      <c r="D35" s="8"/>
      <c r="E35" s="8"/>
      <c r="F35" s="8"/>
      <c r="G35" s="8"/>
      <c r="H35" s="8" t="s">
        <v>86</v>
      </c>
      <c r="I35" s="8" t="s">
        <v>43</v>
      </c>
      <c r="J35" s="8" t="s">
        <v>44</v>
      </c>
      <c r="K35" s="19">
        <f>IF((H34&gt;0),(H34),IF((I34)&gt;0,(I34),(E34)))</f>
        <v>1400</v>
      </c>
      <c r="L35" s="53" t="s">
        <v>0</v>
      </c>
      <c r="M35" s="21">
        <f>IF((M34&gt;0),(M34),IF((K34)&gt;0,(K34),(J34)))</f>
        <v>2435</v>
      </c>
      <c r="N35" s="22">
        <f>IF((N34=""),(O35),IF((N34)&gt;0,(N34),(O35)))</f>
        <v>3.4089999999999998</v>
      </c>
      <c r="O35" s="22">
        <v>2.7755000000000001</v>
      </c>
      <c r="Q35" s="8"/>
    </row>
    <row r="36" spans="1:17" s="2" customFormat="1" ht="13.9" x14ac:dyDescent="0.45">
      <c r="A36" s="8"/>
      <c r="B36" s="8"/>
      <c r="C36" s="8"/>
      <c r="D36" s="8"/>
      <c r="E36" s="8"/>
      <c r="F36" s="8"/>
      <c r="G36" s="8"/>
      <c r="H36" s="8"/>
      <c r="I36" s="21">
        <f>(0.05*1000)</f>
        <v>50</v>
      </c>
      <c r="J36" s="8" t="s">
        <v>32</v>
      </c>
      <c r="K36" s="19">
        <f>(1.22*1000)</f>
        <v>1220</v>
      </c>
      <c r="L36" s="53" t="s">
        <v>0</v>
      </c>
      <c r="M36" s="21">
        <f>(2.275*1000)</f>
        <v>2275</v>
      </c>
      <c r="N36" s="21"/>
      <c r="O36" s="22"/>
      <c r="Q36" s="8"/>
    </row>
    <row r="37" spans="1:17" s="2" customFormat="1" ht="13.9" x14ac:dyDescent="0.45">
      <c r="A37" s="8"/>
      <c r="B37" s="8"/>
      <c r="C37" s="8"/>
      <c r="D37" s="8"/>
      <c r="E37" s="8"/>
      <c r="F37" s="8"/>
      <c r="G37" s="8"/>
      <c r="H37" s="8"/>
      <c r="I37" s="21">
        <f>0.295*1000</f>
        <v>295</v>
      </c>
      <c r="J37" s="8" t="s">
        <v>87</v>
      </c>
      <c r="K37" s="23"/>
      <c r="L37" s="8"/>
      <c r="M37" s="21"/>
      <c r="N37" s="21"/>
      <c r="O37" s="8"/>
      <c r="Q37" s="8"/>
    </row>
    <row r="38" spans="1:17" ht="5.2" customHeight="1" x14ac:dyDescent="0.4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7" ht="2.2000000000000002" customHeight="1" x14ac:dyDescent="0.4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7" ht="5.2" customHeight="1" x14ac:dyDescent="0.45">
      <c r="A40" s="8"/>
      <c r="B40" s="8"/>
      <c r="C40" s="8"/>
      <c r="D40" s="8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7" s="6" customFormat="1" ht="14.55" hidden="1" customHeight="1" x14ac:dyDescent="0.45">
      <c r="A41" s="14" t="s">
        <v>1</v>
      </c>
      <c r="B41" s="14"/>
      <c r="C41" s="14"/>
      <c r="D41" s="14"/>
      <c r="E41" s="14" t="e">
        <f>(width*1000)</f>
        <v>#NAME?</v>
      </c>
      <c r="F41" s="14"/>
      <c r="G41" s="15"/>
      <c r="H41" s="16">
        <f>(1.4*1000)</f>
        <v>1400</v>
      </c>
      <c r="I41" s="16">
        <f>(1.22*1000)</f>
        <v>1220</v>
      </c>
      <c r="J41" s="14" t="e">
        <f>(height*1000)</f>
        <v>#NAME?</v>
      </c>
      <c r="K41" s="16">
        <f>(2.275*1000)</f>
        <v>2275</v>
      </c>
      <c r="L41" s="15"/>
      <c r="M41" s="17">
        <f>(2.635*1000)</f>
        <v>2635</v>
      </c>
      <c r="N41" s="18">
        <v>3.6890000000000001</v>
      </c>
      <c r="O41" s="14"/>
      <c r="Q41" s="14"/>
    </row>
    <row r="42" spans="1:17" s="2" customFormat="1" ht="13.9" x14ac:dyDescent="0.45">
      <c r="A42" s="8"/>
      <c r="B42" s="8"/>
      <c r="C42" s="8"/>
      <c r="D42" s="8"/>
      <c r="E42" s="8" t="s">
        <v>42</v>
      </c>
      <c r="F42" s="8"/>
      <c r="G42" s="8"/>
      <c r="H42" s="8" t="s">
        <v>66</v>
      </c>
      <c r="I42" s="8" t="s">
        <v>43</v>
      </c>
      <c r="J42" s="8" t="s">
        <v>44</v>
      </c>
      <c r="K42" s="19">
        <f>IF((H41&gt;0),(H41),IF((I41)&gt;0,(I41),(E41)))</f>
        <v>1400</v>
      </c>
      <c r="L42" s="53" t="s">
        <v>0</v>
      </c>
      <c r="M42" s="21">
        <f>IF((M41&gt;0),(M41),IF((K41)&gt;0,(K41),(J41)))</f>
        <v>2635</v>
      </c>
      <c r="N42" s="22">
        <f>IF((N41=""),(O42),IF((N41)&gt;0,(N41),(O42)))</f>
        <v>3.6890000000000001</v>
      </c>
      <c r="O42" s="22">
        <v>2.7755000000000001</v>
      </c>
      <c r="Q42" s="8"/>
    </row>
    <row r="43" spans="1:17" s="2" customFormat="1" ht="13.9" x14ac:dyDescent="0.45">
      <c r="A43" s="8"/>
      <c r="B43" s="8"/>
      <c r="C43" s="8"/>
      <c r="D43" s="8"/>
      <c r="E43" s="8" t="s">
        <v>67</v>
      </c>
      <c r="F43" s="8"/>
      <c r="G43" s="8"/>
      <c r="H43" s="8"/>
      <c r="I43" s="21">
        <f>(0*1000)</f>
        <v>0</v>
      </c>
      <c r="J43" s="8" t="s">
        <v>32</v>
      </c>
      <c r="K43" s="19">
        <f>(1.22*1000)</f>
        <v>1220</v>
      </c>
      <c r="L43" s="53" t="s">
        <v>0</v>
      </c>
      <c r="M43" s="21">
        <f>(2.275*1000)</f>
        <v>2275</v>
      </c>
      <c r="N43" s="21"/>
      <c r="O43" s="22"/>
      <c r="Q43" s="8"/>
    </row>
    <row r="44" spans="1:17" s="2" customFormat="1" ht="13.9" x14ac:dyDescent="0.45">
      <c r="A44" s="8"/>
      <c r="B44" s="8"/>
      <c r="C44" s="8"/>
      <c r="D44" s="8"/>
      <c r="E44" s="8"/>
      <c r="F44" s="8"/>
      <c r="G44" s="8"/>
      <c r="H44" s="8"/>
      <c r="I44" s="21">
        <f>0.295*1000</f>
        <v>295</v>
      </c>
      <c r="J44" s="8" t="s">
        <v>50</v>
      </c>
      <c r="K44" s="23"/>
      <c r="L44" s="8"/>
      <c r="M44" s="21"/>
      <c r="N44" s="21"/>
      <c r="O44" s="8"/>
      <c r="Q44" s="8"/>
    </row>
    <row r="45" spans="1:17" ht="5.2" customHeight="1" x14ac:dyDescent="0.4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7" ht="2.2000000000000002" customHeight="1" x14ac:dyDescent="0.4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7" ht="5.2" customHeight="1" x14ac:dyDescent="0.45">
      <c r="A47" s="8"/>
      <c r="B47" s="8"/>
      <c r="C47" s="8"/>
      <c r="D47" s="8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7" s="6" customFormat="1" ht="14.55" hidden="1" customHeight="1" x14ac:dyDescent="0.45">
      <c r="A48" s="14" t="s">
        <v>1</v>
      </c>
      <c r="B48" s="14"/>
      <c r="C48" s="14"/>
      <c r="D48" s="14"/>
      <c r="E48" s="14" t="e">
        <f>(width*1000)</f>
        <v>#NAME?</v>
      </c>
      <c r="F48" s="14"/>
      <c r="G48" s="15"/>
      <c r="H48" s="16">
        <f>(1.4*1000)</f>
        <v>1400</v>
      </c>
      <c r="I48" s="16">
        <f>(1.22*1000)</f>
        <v>1220</v>
      </c>
      <c r="J48" s="14" t="e">
        <f>(height*1000)</f>
        <v>#NAME?</v>
      </c>
      <c r="K48" s="16">
        <f>(2.275*1000)</f>
        <v>2275</v>
      </c>
      <c r="L48" s="15"/>
      <c r="M48" s="17">
        <f>(2.635*1000)</f>
        <v>2635</v>
      </c>
      <c r="N48" s="18">
        <v>3.6890000000000001</v>
      </c>
      <c r="O48" s="14"/>
      <c r="Q48" s="14"/>
    </row>
    <row r="49" spans="1:17" s="2" customFormat="1" ht="13.9" x14ac:dyDescent="0.45">
      <c r="A49" s="8"/>
      <c r="B49" s="8"/>
      <c r="C49" s="8"/>
      <c r="D49" s="8"/>
      <c r="E49" s="8" t="s">
        <v>42</v>
      </c>
      <c r="F49" s="8"/>
      <c r="G49" s="8"/>
      <c r="H49" s="8" t="s">
        <v>64</v>
      </c>
      <c r="I49" s="8" t="s">
        <v>43</v>
      </c>
      <c r="J49" s="8" t="s">
        <v>44</v>
      </c>
      <c r="K49" s="19">
        <f>IF((H48&gt;0),(H48),IF((I48)&gt;0,(I48),(E48)))</f>
        <v>1400</v>
      </c>
      <c r="L49" s="53" t="s">
        <v>0</v>
      </c>
      <c r="M49" s="21">
        <f>IF((M48&gt;0),(M48),IF((K48)&gt;0,(K48),(J48)))</f>
        <v>2635</v>
      </c>
      <c r="N49" s="22">
        <f>IF((N48=""),(O49),IF((N48)&gt;0,(N48),(O49)))</f>
        <v>3.6890000000000001</v>
      </c>
      <c r="O49" s="22">
        <v>2.7755000000000001</v>
      </c>
      <c r="Q49" s="8"/>
    </row>
    <row r="50" spans="1:17" s="2" customFormat="1" ht="13.9" x14ac:dyDescent="0.45">
      <c r="A50" s="8"/>
      <c r="B50" s="8"/>
      <c r="C50" s="8"/>
      <c r="D50" s="8"/>
      <c r="E50" s="8" t="s">
        <v>45</v>
      </c>
      <c r="F50" s="8"/>
      <c r="G50" s="8"/>
      <c r="H50" s="8"/>
      <c r="I50" s="21">
        <f>(0*1000)</f>
        <v>0</v>
      </c>
      <c r="J50" s="8" t="s">
        <v>32</v>
      </c>
      <c r="K50" s="19">
        <f>(1.22*1000)</f>
        <v>1220</v>
      </c>
      <c r="L50" s="53" t="s">
        <v>0</v>
      </c>
      <c r="M50" s="21">
        <f>(2.275*1000)</f>
        <v>2275</v>
      </c>
      <c r="N50" s="21"/>
      <c r="O50" s="22"/>
      <c r="Q50" s="8"/>
    </row>
    <row r="51" spans="1:17" s="2" customFormat="1" ht="13.9" x14ac:dyDescent="0.45">
      <c r="A51" s="8"/>
      <c r="B51" s="8"/>
      <c r="C51" s="8"/>
      <c r="D51" s="8"/>
      <c r="E51" s="8"/>
      <c r="F51" s="8"/>
      <c r="G51" s="8"/>
      <c r="H51" s="8"/>
      <c r="I51" s="21">
        <f>0.295*1000</f>
        <v>295</v>
      </c>
      <c r="J51" s="8" t="s">
        <v>50</v>
      </c>
      <c r="K51" s="23"/>
      <c r="L51" s="8"/>
      <c r="M51" s="21"/>
      <c r="N51" s="21"/>
      <c r="O51" s="8"/>
      <c r="Q51" s="8"/>
    </row>
    <row r="52" spans="1:17" ht="5.2" customHeight="1" x14ac:dyDescent="0.4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7" ht="2.2000000000000002" customHeight="1" x14ac:dyDescent="0.4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7" ht="5.2" customHeight="1" x14ac:dyDescent="0.45">
      <c r="A54" s="8"/>
      <c r="B54" s="8"/>
      <c r="C54" s="8"/>
      <c r="D54" s="8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7" s="6" customFormat="1" ht="14.55" hidden="1" customHeight="1" x14ac:dyDescent="0.45">
      <c r="A55" s="14" t="s">
        <v>1</v>
      </c>
      <c r="B55" s="14"/>
      <c r="C55" s="14"/>
      <c r="D55" s="14"/>
      <c r="E55" s="14" t="e">
        <f>(width*1000)</f>
        <v>#NAME?</v>
      </c>
      <c r="F55" s="14"/>
      <c r="G55" s="15"/>
      <c r="H55" s="16">
        <f>(1.4*1000)</f>
        <v>1400</v>
      </c>
      <c r="I55" s="16">
        <f>(1.22*1000)</f>
        <v>1220</v>
      </c>
      <c r="J55" s="14" t="e">
        <f>(height*1000)</f>
        <v>#NAME?</v>
      </c>
      <c r="K55" s="16">
        <f>(2.275*1000)</f>
        <v>2275</v>
      </c>
      <c r="L55" s="15"/>
      <c r="M55" s="17">
        <f>(2.635*1000)</f>
        <v>2635</v>
      </c>
      <c r="N55" s="18">
        <v>3.6890000000000001</v>
      </c>
      <c r="O55" s="14"/>
      <c r="Q55" s="14"/>
    </row>
    <row r="56" spans="1:17" s="2" customFormat="1" ht="13.9" x14ac:dyDescent="0.45">
      <c r="A56" s="8"/>
      <c r="B56" s="8"/>
      <c r="C56" s="8"/>
      <c r="D56" s="8"/>
      <c r="E56" s="8" t="s">
        <v>42</v>
      </c>
      <c r="F56" s="8"/>
      <c r="G56" s="8"/>
      <c r="H56" s="8" t="s">
        <v>62</v>
      </c>
      <c r="I56" s="8" t="s">
        <v>43</v>
      </c>
      <c r="J56" s="8" t="s">
        <v>44</v>
      </c>
      <c r="K56" s="19">
        <f>IF((H55&gt;0),(H55),IF((I55)&gt;0,(I55),(E55)))</f>
        <v>1400</v>
      </c>
      <c r="L56" s="53" t="s">
        <v>0</v>
      </c>
      <c r="M56" s="21">
        <f>IF((M55&gt;0),(M55),IF((K55)&gt;0,(K55),(J55)))</f>
        <v>2635</v>
      </c>
      <c r="N56" s="22">
        <f>IF((N55=""),(O56),IF((N55)&gt;0,(N55),(O56)))</f>
        <v>3.6890000000000001</v>
      </c>
      <c r="O56" s="22">
        <v>2.7755000000000001</v>
      </c>
      <c r="Q56" s="8"/>
    </row>
    <row r="57" spans="1:17" s="2" customFormat="1" ht="13.9" x14ac:dyDescent="0.45">
      <c r="A57" s="8"/>
      <c r="B57" s="8"/>
      <c r="C57" s="8"/>
      <c r="D57" s="8"/>
      <c r="E57" s="8" t="s">
        <v>45</v>
      </c>
      <c r="F57" s="8"/>
      <c r="G57" s="8"/>
      <c r="H57" s="8"/>
      <c r="I57" s="21">
        <f>(0*1000)</f>
        <v>0</v>
      </c>
      <c r="J57" s="8" t="s">
        <v>32</v>
      </c>
      <c r="K57" s="19">
        <f>(1.22*1000)</f>
        <v>1220</v>
      </c>
      <c r="L57" s="53" t="s">
        <v>0</v>
      </c>
      <c r="M57" s="21">
        <f>(2.275*1000)</f>
        <v>2275</v>
      </c>
      <c r="N57" s="21"/>
      <c r="O57" s="22"/>
      <c r="Q57" s="8"/>
    </row>
    <row r="58" spans="1:17" s="2" customFormat="1" ht="13.9" x14ac:dyDescent="0.45">
      <c r="A58" s="8"/>
      <c r="B58" s="8"/>
      <c r="C58" s="8"/>
      <c r="D58" s="8"/>
      <c r="E58" s="8"/>
      <c r="F58" s="8"/>
      <c r="G58" s="8"/>
      <c r="H58" s="8"/>
      <c r="I58" s="21">
        <f>0.295*1000</f>
        <v>295</v>
      </c>
      <c r="J58" s="8" t="s">
        <v>50</v>
      </c>
      <c r="K58" s="23"/>
      <c r="L58" s="8"/>
      <c r="M58" s="21"/>
      <c r="N58" s="21"/>
      <c r="O58" s="8"/>
      <c r="Q58" s="8"/>
    </row>
    <row r="59" spans="1:17" ht="5.2" customHeight="1" x14ac:dyDescent="0.4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7" ht="2.2000000000000002" customHeight="1" x14ac:dyDescent="0.4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7" ht="5.2" customHeight="1" x14ac:dyDescent="0.45">
      <c r="A61" s="8"/>
      <c r="B61" s="8"/>
      <c r="C61" s="8"/>
      <c r="D61" s="8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7" s="6" customFormat="1" ht="14.55" hidden="1" customHeight="1" x14ac:dyDescent="0.45">
      <c r="A62" s="14" t="s">
        <v>1</v>
      </c>
      <c r="B62" s="14"/>
      <c r="C62" s="14"/>
      <c r="D62" s="14"/>
      <c r="E62" s="14" t="e">
        <f>(width*1000)</f>
        <v>#NAME?</v>
      </c>
      <c r="F62" s="14"/>
      <c r="G62" s="15"/>
      <c r="H62" s="16">
        <f>(1.4*1000)</f>
        <v>1400</v>
      </c>
      <c r="I62" s="16">
        <f>(1.22*1000)</f>
        <v>1220</v>
      </c>
      <c r="J62" s="14" t="e">
        <f>(height*1000)</f>
        <v>#NAME?</v>
      </c>
      <c r="K62" s="16">
        <f>(2.275*1000)</f>
        <v>2275</v>
      </c>
      <c r="L62" s="15"/>
      <c r="M62" s="17">
        <f>(2.635*1000)</f>
        <v>2635</v>
      </c>
      <c r="N62" s="18">
        <v>3.6890000000000001</v>
      </c>
      <c r="O62" s="14"/>
      <c r="Q62" s="14"/>
    </row>
    <row r="63" spans="1:17" s="2" customFormat="1" ht="13.9" x14ac:dyDescent="0.45">
      <c r="A63" s="8"/>
      <c r="B63" s="8"/>
      <c r="C63" s="8"/>
      <c r="D63" s="8"/>
      <c r="E63" s="8" t="s">
        <v>42</v>
      </c>
      <c r="F63" s="8"/>
      <c r="G63" s="8"/>
      <c r="H63" s="8" t="s">
        <v>60</v>
      </c>
      <c r="I63" s="8" t="s">
        <v>43</v>
      </c>
      <c r="J63" s="8" t="s">
        <v>44</v>
      </c>
      <c r="K63" s="19">
        <f>IF((H62&gt;0),(H62),IF((I62)&gt;0,(I62),(E62)))</f>
        <v>1400</v>
      </c>
      <c r="L63" s="53" t="s">
        <v>0</v>
      </c>
      <c r="M63" s="21">
        <f>IF((M62&gt;0),(M62),IF((K62)&gt;0,(K62),(J62)))</f>
        <v>2635</v>
      </c>
      <c r="N63" s="22">
        <f>IF((N62=""),(O63),IF((N62)&gt;0,(N62),(O63)))</f>
        <v>3.6890000000000001</v>
      </c>
      <c r="O63" s="22">
        <v>2.7755000000000001</v>
      </c>
      <c r="Q63" s="8"/>
    </row>
    <row r="64" spans="1:17" s="2" customFormat="1" ht="13.9" x14ac:dyDescent="0.45">
      <c r="A64" s="8"/>
      <c r="B64" s="8"/>
      <c r="C64" s="8"/>
      <c r="D64" s="8"/>
      <c r="E64" s="8" t="s">
        <v>45</v>
      </c>
      <c r="F64" s="8"/>
      <c r="G64" s="8"/>
      <c r="H64" s="8"/>
      <c r="I64" s="21">
        <f>(0*1000)</f>
        <v>0</v>
      </c>
      <c r="J64" s="8" t="s">
        <v>32</v>
      </c>
      <c r="K64" s="19">
        <f>(1.22*1000)</f>
        <v>1220</v>
      </c>
      <c r="L64" s="53" t="s">
        <v>0</v>
      </c>
      <c r="M64" s="21">
        <f>(2.275*1000)</f>
        <v>2275</v>
      </c>
      <c r="N64" s="21"/>
      <c r="O64" s="22"/>
      <c r="Q64" s="8"/>
    </row>
    <row r="65" spans="1:17" s="2" customFormat="1" ht="13.9" x14ac:dyDescent="0.45">
      <c r="A65" s="8"/>
      <c r="B65" s="8"/>
      <c r="C65" s="8"/>
      <c r="D65" s="8"/>
      <c r="E65" s="8"/>
      <c r="F65" s="8"/>
      <c r="G65" s="8"/>
      <c r="H65" s="8"/>
      <c r="I65" s="21">
        <f>0.295*1000</f>
        <v>295</v>
      </c>
      <c r="J65" s="8" t="s">
        <v>50</v>
      </c>
      <c r="K65" s="23"/>
      <c r="L65" s="8"/>
      <c r="M65" s="21"/>
      <c r="N65" s="21"/>
      <c r="O65" s="8"/>
      <c r="Q65" s="8"/>
    </row>
    <row r="66" spans="1:17" ht="5.2" customHeight="1" x14ac:dyDescent="0.45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</row>
    <row r="67" spans="1:17" ht="2.2000000000000002" customHeight="1" x14ac:dyDescent="0.4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7" ht="5.2" customHeight="1" x14ac:dyDescent="0.45">
      <c r="A68" s="8"/>
      <c r="B68" s="8"/>
      <c r="C68" s="8"/>
      <c r="D68" s="8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7" s="6" customFormat="1" ht="14.55" hidden="1" customHeight="1" x14ac:dyDescent="0.45">
      <c r="A69" s="14" t="s">
        <v>1</v>
      </c>
      <c r="B69" s="14"/>
      <c r="C69" s="14"/>
      <c r="D69" s="14"/>
      <c r="E69" s="14" t="e">
        <f>(width*1000)</f>
        <v>#NAME?</v>
      </c>
      <c r="F69" s="14"/>
      <c r="G69" s="15"/>
      <c r="H69" s="16">
        <f>(1.4*1000)</f>
        <v>1400</v>
      </c>
      <c r="I69" s="16">
        <f>(1.22*1000)</f>
        <v>1220</v>
      </c>
      <c r="J69" s="14" t="e">
        <f>(height*1000)</f>
        <v>#NAME?</v>
      </c>
      <c r="K69" s="16">
        <f>(2.275*1000)</f>
        <v>2275</v>
      </c>
      <c r="L69" s="15"/>
      <c r="M69" s="17">
        <f>(2.635*1000)</f>
        <v>2635</v>
      </c>
      <c r="N69" s="18">
        <v>3.6890000000000001</v>
      </c>
      <c r="O69" s="14"/>
      <c r="Q69" s="14"/>
    </row>
    <row r="70" spans="1:17" s="2" customFormat="1" ht="13.9" x14ac:dyDescent="0.45">
      <c r="A70" s="8"/>
      <c r="B70" s="8"/>
      <c r="C70" s="8"/>
      <c r="D70" s="8"/>
      <c r="E70" s="8" t="s">
        <v>42</v>
      </c>
      <c r="F70" s="8"/>
      <c r="G70" s="8"/>
      <c r="H70" s="8" t="s">
        <v>58</v>
      </c>
      <c r="I70" s="8" t="s">
        <v>43</v>
      </c>
      <c r="J70" s="8" t="s">
        <v>44</v>
      </c>
      <c r="K70" s="19">
        <f>IF((H69&gt;0),(H69),IF((I69)&gt;0,(I69),(E69)))</f>
        <v>1400</v>
      </c>
      <c r="L70" s="53" t="s">
        <v>0</v>
      </c>
      <c r="M70" s="21">
        <f>IF((M69&gt;0),(M69),IF((K69)&gt;0,(K69),(J69)))</f>
        <v>2635</v>
      </c>
      <c r="N70" s="22">
        <f>IF((N69=""),(O70),IF((N69)&gt;0,(N69),(O70)))</f>
        <v>3.6890000000000001</v>
      </c>
      <c r="O70" s="22">
        <v>2.7755000000000001</v>
      </c>
      <c r="Q70" s="8"/>
    </row>
    <row r="71" spans="1:17" s="2" customFormat="1" ht="13.9" x14ac:dyDescent="0.45">
      <c r="A71" s="8"/>
      <c r="B71" s="8"/>
      <c r="C71" s="8"/>
      <c r="D71" s="8"/>
      <c r="E71" s="8" t="s">
        <v>49</v>
      </c>
      <c r="F71" s="8"/>
      <c r="G71" s="8"/>
      <c r="H71" s="8"/>
      <c r="I71" s="21">
        <f>(0*1000)</f>
        <v>0</v>
      </c>
      <c r="J71" s="8" t="s">
        <v>32</v>
      </c>
      <c r="K71" s="19">
        <f>(1.22*1000)</f>
        <v>1220</v>
      </c>
      <c r="L71" s="53" t="s">
        <v>0</v>
      </c>
      <c r="M71" s="21">
        <f>(2.275*1000)</f>
        <v>2275</v>
      </c>
      <c r="N71" s="21"/>
      <c r="O71" s="22"/>
      <c r="Q71" s="8"/>
    </row>
    <row r="72" spans="1:17" s="2" customFormat="1" ht="13.9" x14ac:dyDescent="0.45">
      <c r="A72" s="8"/>
      <c r="B72" s="8"/>
      <c r="C72" s="8"/>
      <c r="D72" s="8"/>
      <c r="E72" s="8"/>
      <c r="F72" s="8"/>
      <c r="G72" s="8"/>
      <c r="H72" s="8"/>
      <c r="I72" s="21">
        <f>0.295*1000</f>
        <v>295</v>
      </c>
      <c r="J72" s="8" t="s">
        <v>50</v>
      </c>
      <c r="K72" s="23"/>
      <c r="L72" s="8"/>
      <c r="M72" s="21"/>
      <c r="N72" s="21"/>
      <c r="O72" s="8"/>
      <c r="Q72" s="8"/>
    </row>
    <row r="73" spans="1:17" ht="5.2" customHeight="1" x14ac:dyDescent="0.45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</row>
    <row r="74" spans="1:17" ht="2.2000000000000002" customHeight="1" x14ac:dyDescent="0.4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7" ht="5.2" customHeight="1" x14ac:dyDescent="0.45">
      <c r="A75" s="8"/>
      <c r="B75" s="8"/>
      <c r="C75" s="8"/>
      <c r="D75" s="8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7" s="6" customFormat="1" ht="14.55" hidden="1" customHeight="1" x14ac:dyDescent="0.45">
      <c r="A76" s="14" t="s">
        <v>1</v>
      </c>
      <c r="B76" s="14"/>
      <c r="C76" s="14"/>
      <c r="D76" s="14"/>
      <c r="E76" s="14" t="e">
        <f>(width*1000)</f>
        <v>#NAME?</v>
      </c>
      <c r="F76" s="14"/>
      <c r="G76" s="15"/>
      <c r="H76" s="16">
        <f>(1.4*1000)</f>
        <v>1400</v>
      </c>
      <c r="I76" s="16">
        <f>(1.22*1000)</f>
        <v>1220</v>
      </c>
      <c r="J76" s="14" t="e">
        <f>(height*1000)</f>
        <v>#NAME?</v>
      </c>
      <c r="K76" s="16">
        <f>(2.275*1000)</f>
        <v>2275</v>
      </c>
      <c r="L76" s="15"/>
      <c r="M76" s="17">
        <f>(2.635*1000)</f>
        <v>2635</v>
      </c>
      <c r="N76" s="18">
        <v>3.6890000000000001</v>
      </c>
      <c r="O76" s="14"/>
      <c r="Q76" s="14"/>
    </row>
    <row r="77" spans="1:17" s="2" customFormat="1" ht="13.9" x14ac:dyDescent="0.45">
      <c r="A77" s="8"/>
      <c r="B77" s="8"/>
      <c r="C77" s="8"/>
      <c r="D77" s="8"/>
      <c r="E77" s="8" t="s">
        <v>42</v>
      </c>
      <c r="F77" s="8"/>
      <c r="G77" s="8"/>
      <c r="H77" s="8" t="s">
        <v>56</v>
      </c>
      <c r="I77" s="8" t="s">
        <v>43</v>
      </c>
      <c r="J77" s="8" t="s">
        <v>44</v>
      </c>
      <c r="K77" s="19">
        <f>IF((H76&gt;0),(H76),IF((I76)&gt;0,(I76),(E76)))</f>
        <v>1400</v>
      </c>
      <c r="L77" s="53" t="s">
        <v>0</v>
      </c>
      <c r="M77" s="21">
        <f>IF((M76&gt;0),(M76),IF((K76)&gt;0,(K76),(J76)))</f>
        <v>2635</v>
      </c>
      <c r="N77" s="22">
        <f>IF((N76=""),(O77),IF((N76)&gt;0,(N76),(O77)))</f>
        <v>3.6890000000000001</v>
      </c>
      <c r="O77" s="22">
        <v>2.7755000000000001</v>
      </c>
      <c r="Q77" s="8"/>
    </row>
    <row r="78" spans="1:17" s="2" customFormat="1" ht="13.9" x14ac:dyDescent="0.45">
      <c r="A78" s="8"/>
      <c r="B78" s="8"/>
      <c r="C78" s="8"/>
      <c r="D78" s="8"/>
      <c r="E78" s="8" t="s">
        <v>49</v>
      </c>
      <c r="F78" s="8"/>
      <c r="G78" s="8"/>
      <c r="H78" s="8"/>
      <c r="I78" s="21">
        <f>(0*1000)</f>
        <v>0</v>
      </c>
      <c r="J78" s="8" t="s">
        <v>32</v>
      </c>
      <c r="K78" s="19">
        <f>(1.22*1000)</f>
        <v>1220</v>
      </c>
      <c r="L78" s="53" t="s">
        <v>0</v>
      </c>
      <c r="M78" s="21">
        <f>(2.275*1000)</f>
        <v>2275</v>
      </c>
      <c r="N78" s="21"/>
      <c r="O78" s="22"/>
      <c r="Q78" s="8"/>
    </row>
    <row r="79" spans="1:17" s="2" customFormat="1" ht="13.9" x14ac:dyDescent="0.45">
      <c r="A79" s="8"/>
      <c r="B79" s="8"/>
      <c r="C79" s="8"/>
      <c r="D79" s="8"/>
      <c r="E79" s="8"/>
      <c r="F79" s="8"/>
      <c r="G79" s="8"/>
      <c r="H79" s="8"/>
      <c r="I79" s="21">
        <f>0.295*1000</f>
        <v>295</v>
      </c>
      <c r="J79" s="8" t="s">
        <v>50</v>
      </c>
      <c r="K79" s="23"/>
      <c r="L79" s="8"/>
      <c r="M79" s="21"/>
      <c r="N79" s="21"/>
      <c r="O79" s="8"/>
      <c r="Q79" s="8"/>
    </row>
    <row r="80" spans="1:17" ht="5.2" customHeight="1" x14ac:dyDescent="0.45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</row>
    <row r="81" spans="1:17" ht="2.2000000000000002" customHeight="1" x14ac:dyDescent="0.4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7" ht="5.2" customHeight="1" x14ac:dyDescent="0.45">
      <c r="A82" s="8"/>
      <c r="B82" s="8"/>
      <c r="C82" s="8"/>
      <c r="D82" s="8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7" s="6" customFormat="1" ht="14.55" hidden="1" customHeight="1" x14ac:dyDescent="0.45">
      <c r="A83" s="14" t="s">
        <v>1</v>
      </c>
      <c r="B83" s="14"/>
      <c r="C83" s="14"/>
      <c r="D83" s="14"/>
      <c r="E83" s="14" t="e">
        <f>(width*1000)</f>
        <v>#NAME?</v>
      </c>
      <c r="F83" s="14"/>
      <c r="G83" s="15"/>
      <c r="H83" s="16">
        <f>(1.4*1000)</f>
        <v>1400</v>
      </c>
      <c r="I83" s="16">
        <f>(1.22*1000)</f>
        <v>1220</v>
      </c>
      <c r="J83" s="14" t="e">
        <f>(height*1000)</f>
        <v>#NAME?</v>
      </c>
      <c r="K83" s="16">
        <f>(2.275*1000)</f>
        <v>2275</v>
      </c>
      <c r="L83" s="15"/>
      <c r="M83" s="17">
        <f>(2.635*1000)</f>
        <v>2635</v>
      </c>
      <c r="N83" s="18">
        <v>3.6890000000000001</v>
      </c>
      <c r="O83" s="14"/>
      <c r="Q83" s="14"/>
    </row>
    <row r="84" spans="1:17" s="2" customFormat="1" ht="13.9" x14ac:dyDescent="0.45">
      <c r="A84" s="8"/>
      <c r="B84" s="8"/>
      <c r="C84" s="8"/>
      <c r="D84" s="8"/>
      <c r="E84" s="8" t="s">
        <v>42</v>
      </c>
      <c r="F84" s="8"/>
      <c r="G84" s="8"/>
      <c r="H84" s="8" t="s">
        <v>95</v>
      </c>
      <c r="I84" s="8" t="s">
        <v>43</v>
      </c>
      <c r="J84" s="8" t="s">
        <v>44</v>
      </c>
      <c r="K84" s="19">
        <f>IF((H83&gt;0),(H83),IF((I83)&gt;0,(I83),(E83)))</f>
        <v>1400</v>
      </c>
      <c r="L84" s="53" t="s">
        <v>0</v>
      </c>
      <c r="M84" s="21">
        <f>IF((M83&gt;0),(M83),IF((K83)&gt;0,(K83),(J83)))</f>
        <v>2635</v>
      </c>
      <c r="N84" s="22">
        <f>IF((N83=""),(O84),IF((N83)&gt;0,(N83),(O84)))</f>
        <v>3.6890000000000001</v>
      </c>
      <c r="O84" s="22">
        <v>2.7755000000000001</v>
      </c>
      <c r="Q84" s="8"/>
    </row>
    <row r="85" spans="1:17" s="2" customFormat="1" ht="13.9" x14ac:dyDescent="0.45">
      <c r="A85" s="8"/>
      <c r="B85" s="8"/>
      <c r="C85" s="8"/>
      <c r="D85" s="8"/>
      <c r="E85" s="8" t="s">
        <v>92</v>
      </c>
      <c r="F85" s="8"/>
      <c r="G85" s="8"/>
      <c r="H85" s="8"/>
      <c r="I85" s="21">
        <f>(0*1000)</f>
        <v>0</v>
      </c>
      <c r="J85" s="8" t="s">
        <v>32</v>
      </c>
      <c r="K85" s="19">
        <f>(1.22*1000)</f>
        <v>1220</v>
      </c>
      <c r="L85" s="53" t="s">
        <v>0</v>
      </c>
      <c r="M85" s="21">
        <f>(2.275*1000)</f>
        <v>2275</v>
      </c>
      <c r="N85" s="21"/>
      <c r="O85" s="22"/>
      <c r="Q85" s="8"/>
    </row>
    <row r="86" spans="1:17" s="2" customFormat="1" ht="13.9" x14ac:dyDescent="0.45">
      <c r="A86" s="8"/>
      <c r="B86" s="8"/>
      <c r="C86" s="8"/>
      <c r="D86" s="8"/>
      <c r="E86" s="8"/>
      <c r="F86" s="8"/>
      <c r="G86" s="8"/>
      <c r="H86" s="8"/>
      <c r="I86" s="21">
        <f>0.295*1000</f>
        <v>295</v>
      </c>
      <c r="J86" s="8" t="s">
        <v>50</v>
      </c>
      <c r="K86" s="23"/>
      <c r="L86" s="8"/>
      <c r="M86" s="21"/>
      <c r="N86" s="21"/>
      <c r="O86" s="8"/>
      <c r="Q86" s="8"/>
    </row>
    <row r="87" spans="1:17" ht="5.2" customHeight="1" x14ac:dyDescent="0.4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</row>
    <row r="88" spans="1:17" ht="2.2000000000000002" customHeight="1" x14ac:dyDescent="0.4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7" ht="5.2" customHeight="1" x14ac:dyDescent="0.45">
      <c r="A89" s="8"/>
      <c r="B89" s="8"/>
      <c r="C89" s="8"/>
      <c r="D89" s="8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7" s="6" customFormat="1" ht="14.55" hidden="1" customHeight="1" x14ac:dyDescent="0.45">
      <c r="A90" s="14" t="s">
        <v>1</v>
      </c>
      <c r="B90" s="14"/>
      <c r="C90" s="14"/>
      <c r="D90" s="14"/>
      <c r="E90" s="14" t="e">
        <f>(width*1000)</f>
        <v>#NAME?</v>
      </c>
      <c r="F90" s="14"/>
      <c r="G90" s="15"/>
      <c r="H90" s="16">
        <f>(1.4*1000)</f>
        <v>1400</v>
      </c>
      <c r="I90" s="16">
        <f>(1.22*1000)</f>
        <v>1220</v>
      </c>
      <c r="J90" s="14" t="e">
        <f>(height*1000)</f>
        <v>#NAME?</v>
      </c>
      <c r="K90" s="16">
        <f>(2.275*1000)</f>
        <v>2275</v>
      </c>
      <c r="L90" s="15"/>
      <c r="M90" s="17">
        <f>(2.635*1000)</f>
        <v>2635</v>
      </c>
      <c r="N90" s="18">
        <v>3.6890000000000001</v>
      </c>
      <c r="O90" s="14"/>
      <c r="Q90" s="14"/>
    </row>
    <row r="91" spans="1:17" s="2" customFormat="1" ht="13.9" x14ac:dyDescent="0.45">
      <c r="A91" s="8"/>
      <c r="B91" s="8"/>
      <c r="C91" s="8"/>
      <c r="D91" s="8"/>
      <c r="E91" s="8" t="s">
        <v>52</v>
      </c>
      <c r="F91" s="8"/>
      <c r="G91" s="8"/>
      <c r="H91" s="8" t="s">
        <v>89</v>
      </c>
      <c r="I91" s="8" t="s">
        <v>43</v>
      </c>
      <c r="J91" s="8" t="s">
        <v>44</v>
      </c>
      <c r="K91" s="19">
        <f>IF((H90&gt;0),(H90),IF((I90)&gt;0,(I90),(E90)))</f>
        <v>1400</v>
      </c>
      <c r="L91" s="53" t="s">
        <v>0</v>
      </c>
      <c r="M91" s="21">
        <f>IF((M90&gt;0),(M90),IF((K90)&gt;0,(K90),(J90)))</f>
        <v>2635</v>
      </c>
      <c r="N91" s="22">
        <f>IF((N90=""),(O91),IF((N90)&gt;0,(N90),(O91)))</f>
        <v>3.6890000000000001</v>
      </c>
      <c r="O91" s="22">
        <v>2.7755000000000001</v>
      </c>
      <c r="Q91" s="8"/>
    </row>
    <row r="92" spans="1:17" s="2" customFormat="1" ht="13.9" x14ac:dyDescent="0.45">
      <c r="A92" s="8"/>
      <c r="B92" s="8"/>
      <c r="C92" s="8"/>
      <c r="D92" s="8"/>
      <c r="E92" s="8" t="s">
        <v>70</v>
      </c>
      <c r="F92" s="8"/>
      <c r="G92" s="8"/>
      <c r="H92" s="8"/>
      <c r="I92" s="21">
        <f>(0*1000)</f>
        <v>0</v>
      </c>
      <c r="J92" s="8" t="s">
        <v>32</v>
      </c>
      <c r="K92" s="19">
        <f>(1.22*1000)</f>
        <v>1220</v>
      </c>
      <c r="L92" s="53" t="s">
        <v>0</v>
      </c>
      <c r="M92" s="21">
        <f>(2.275*1000)</f>
        <v>2275</v>
      </c>
      <c r="N92" s="21"/>
      <c r="O92" s="22"/>
      <c r="Q92" s="8"/>
    </row>
    <row r="93" spans="1:17" s="2" customFormat="1" ht="13.9" x14ac:dyDescent="0.45">
      <c r="A93" s="8"/>
      <c r="B93" s="8"/>
      <c r="C93" s="8"/>
      <c r="D93" s="8"/>
      <c r="E93" s="8"/>
      <c r="F93" s="8"/>
      <c r="G93" s="8"/>
      <c r="H93" s="8"/>
      <c r="I93" s="21">
        <f>0.295*1000</f>
        <v>295</v>
      </c>
      <c r="J93" s="8" t="s">
        <v>50</v>
      </c>
      <c r="K93" s="23"/>
      <c r="L93" s="8"/>
      <c r="M93" s="21"/>
      <c r="N93" s="21"/>
      <c r="O93" s="8"/>
      <c r="Q93" s="8"/>
    </row>
    <row r="94" spans="1:17" ht="5.2" customHeight="1" x14ac:dyDescent="0.4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</row>
    <row r="95" spans="1:17" ht="2.2000000000000002" customHeight="1" x14ac:dyDescent="0.4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7" ht="5.2" customHeight="1" x14ac:dyDescent="0.45">
      <c r="A96" s="8"/>
      <c r="B96" s="8"/>
      <c r="C96" s="8"/>
      <c r="D96" s="8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7" s="6" customFormat="1" ht="14.55" hidden="1" customHeight="1" x14ac:dyDescent="0.45">
      <c r="A97" s="14" t="s">
        <v>1</v>
      </c>
      <c r="B97" s="14"/>
      <c r="C97" s="14"/>
      <c r="D97" s="14"/>
      <c r="E97" s="14" t="e">
        <f>(width*1000)</f>
        <v>#NAME?</v>
      </c>
      <c r="F97" s="14"/>
      <c r="G97" s="15"/>
      <c r="H97" s="16">
        <f>(1.4*1000)</f>
        <v>1400</v>
      </c>
      <c r="I97" s="16">
        <f>(1.22*1000)</f>
        <v>1220</v>
      </c>
      <c r="J97" s="14" t="e">
        <f>(height*1000)</f>
        <v>#NAME?</v>
      </c>
      <c r="K97" s="16">
        <f>(2.275*1000)</f>
        <v>2275</v>
      </c>
      <c r="L97" s="15"/>
      <c r="M97" s="17">
        <f>(2.635*1000)</f>
        <v>2635</v>
      </c>
      <c r="N97" s="18">
        <v>3.6890000000000001</v>
      </c>
      <c r="O97" s="14"/>
      <c r="Q97" s="14"/>
    </row>
    <row r="98" spans="1:17" s="2" customFormat="1" ht="13.9" x14ac:dyDescent="0.45">
      <c r="A98" s="8"/>
      <c r="B98" s="8"/>
      <c r="C98" s="8"/>
      <c r="D98" s="8"/>
      <c r="E98" s="8" t="s">
        <v>72</v>
      </c>
      <c r="F98" s="8"/>
      <c r="G98" s="8"/>
      <c r="H98" s="8" t="s">
        <v>73</v>
      </c>
      <c r="I98" s="58" t="s">
        <v>130</v>
      </c>
      <c r="J98" s="8" t="s">
        <v>44</v>
      </c>
      <c r="K98" s="19">
        <f>IF((H97&gt;0),(H97),IF((I97)&gt;0,(I97),(E97)))</f>
        <v>1400</v>
      </c>
      <c r="L98" s="53" t="s">
        <v>0</v>
      </c>
      <c r="M98" s="21">
        <f>IF((M97&gt;0),(M97),IF((K97)&gt;0,(K97),(J97)))</f>
        <v>2635</v>
      </c>
      <c r="N98" s="22">
        <f>IF((N97=""),(O98),IF((N97)&gt;0,(N97),(O98)))</f>
        <v>3.6890000000000001</v>
      </c>
      <c r="O98" s="22">
        <v>2.7755000000000001</v>
      </c>
      <c r="Q98" s="8"/>
    </row>
    <row r="99" spans="1:17" s="2" customFormat="1" ht="13.9" x14ac:dyDescent="0.45">
      <c r="A99" s="8"/>
      <c r="B99" s="8"/>
      <c r="C99" s="8"/>
      <c r="D99" s="8"/>
      <c r="E99" s="8" t="s">
        <v>67</v>
      </c>
      <c r="F99" s="8"/>
      <c r="G99" s="8"/>
      <c r="H99" s="8"/>
      <c r="I99" s="21">
        <f>(0*1000)</f>
        <v>0</v>
      </c>
      <c r="J99" s="8" t="s">
        <v>32</v>
      </c>
      <c r="K99" s="19">
        <f>(1.22*1000)</f>
        <v>1220</v>
      </c>
      <c r="L99" s="53" t="s">
        <v>0</v>
      </c>
      <c r="M99" s="21">
        <f>(2.275*1000)</f>
        <v>2275</v>
      </c>
      <c r="N99" s="21"/>
      <c r="O99" s="22"/>
      <c r="Q99" s="8"/>
    </row>
    <row r="100" spans="1:17" s="2" customFormat="1" ht="13.9" x14ac:dyDescent="0.45">
      <c r="A100" s="8"/>
      <c r="B100" s="8"/>
      <c r="C100" s="8"/>
      <c r="D100" s="8"/>
      <c r="E100" s="8"/>
      <c r="F100" s="8"/>
      <c r="G100" s="8"/>
      <c r="H100" s="8"/>
      <c r="I100" s="21">
        <f>0.295*1000</f>
        <v>295</v>
      </c>
      <c r="J100" s="8" t="s">
        <v>50</v>
      </c>
      <c r="K100" s="23"/>
      <c r="L100" s="8"/>
      <c r="M100" s="21"/>
      <c r="N100" s="21"/>
      <c r="O100" s="8"/>
      <c r="Q100" s="8"/>
    </row>
    <row r="101" spans="1:17" ht="5.2" customHeight="1" x14ac:dyDescent="0.45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</row>
    <row r="102" spans="1:17" ht="2.2000000000000002" customHeight="1" x14ac:dyDescent="0.4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7" ht="5.2" customHeight="1" x14ac:dyDescent="0.45">
      <c r="A103" s="8"/>
      <c r="B103" s="8"/>
      <c r="C103" s="8"/>
      <c r="D103" s="8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7" s="6" customFormat="1" ht="14.55" hidden="1" customHeight="1" x14ac:dyDescent="0.45">
      <c r="A104" s="14" t="s">
        <v>1</v>
      </c>
      <c r="B104" s="14"/>
      <c r="C104" s="14"/>
      <c r="D104" s="14"/>
      <c r="E104" s="14" t="e">
        <f>(width*1000)</f>
        <v>#NAME?</v>
      </c>
      <c r="F104" s="14"/>
      <c r="G104" s="15"/>
      <c r="H104" s="16">
        <f>(1.4*1000)</f>
        <v>1400</v>
      </c>
      <c r="I104" s="16">
        <f>(1.22*1000)</f>
        <v>1220</v>
      </c>
      <c r="J104" s="14" t="e">
        <f>(height*1000)</f>
        <v>#NAME?</v>
      </c>
      <c r="K104" s="16">
        <f>(2.275*1000)</f>
        <v>2275</v>
      </c>
      <c r="L104" s="15"/>
      <c r="M104" s="17">
        <f>(2.635*1000)</f>
        <v>2635</v>
      </c>
      <c r="N104" s="18">
        <v>3.6890000000000001</v>
      </c>
      <c r="O104" s="14"/>
      <c r="Q104" s="14"/>
    </row>
    <row r="105" spans="1:17" s="2" customFormat="1" ht="13.9" x14ac:dyDescent="0.45">
      <c r="A105" s="8"/>
      <c r="B105" s="8"/>
      <c r="C105" s="8"/>
      <c r="D105" s="8"/>
      <c r="E105" s="8" t="s">
        <v>72</v>
      </c>
      <c r="F105" s="8"/>
      <c r="G105" s="8"/>
      <c r="H105" s="8" t="s">
        <v>77</v>
      </c>
      <c r="I105" s="8" t="s">
        <v>43</v>
      </c>
      <c r="J105" s="8" t="s">
        <v>44</v>
      </c>
      <c r="K105" s="19">
        <f>IF((H104&gt;0),(H104),IF((I104)&gt;0,(I104),(E104)))</f>
        <v>1400</v>
      </c>
      <c r="L105" s="53" t="s">
        <v>0</v>
      </c>
      <c r="M105" s="21">
        <f>IF((M104&gt;0),(M104),IF((K104)&gt;0,(K104),(J104)))</f>
        <v>2635</v>
      </c>
      <c r="N105" s="22">
        <f>IF((N104=""),(O105),IF((N104)&gt;0,(N104),(O105)))</f>
        <v>3.6890000000000001</v>
      </c>
      <c r="O105" s="22">
        <v>2.7755000000000001</v>
      </c>
      <c r="Q105" s="8"/>
    </row>
    <row r="106" spans="1:17" s="2" customFormat="1" ht="13.9" x14ac:dyDescent="0.45">
      <c r="A106" s="8"/>
      <c r="B106" s="8"/>
      <c r="C106" s="8"/>
      <c r="D106" s="8"/>
      <c r="E106" s="8" t="s">
        <v>70</v>
      </c>
      <c r="F106" s="8"/>
      <c r="G106" s="8"/>
      <c r="H106" s="8"/>
      <c r="I106" s="21">
        <f>(0*1000)</f>
        <v>0</v>
      </c>
      <c r="J106" s="8" t="s">
        <v>32</v>
      </c>
      <c r="K106" s="19">
        <f>(1.22*1000)</f>
        <v>1220</v>
      </c>
      <c r="L106" s="53" t="s">
        <v>0</v>
      </c>
      <c r="M106" s="21">
        <f>(2.275*1000)</f>
        <v>2275</v>
      </c>
      <c r="N106" s="21"/>
      <c r="O106" s="22"/>
      <c r="Q106" s="8"/>
    </row>
    <row r="107" spans="1:17" s="2" customFormat="1" ht="13.9" x14ac:dyDescent="0.45">
      <c r="A107" s="8"/>
      <c r="B107" s="8"/>
      <c r="C107" s="8"/>
      <c r="D107" s="8"/>
      <c r="E107" s="8"/>
      <c r="F107" s="8"/>
      <c r="G107" s="8"/>
      <c r="H107" s="8"/>
      <c r="I107" s="21">
        <f>0.295*1000</f>
        <v>295</v>
      </c>
      <c r="J107" s="8" t="s">
        <v>50</v>
      </c>
      <c r="K107" s="23"/>
      <c r="L107" s="8"/>
      <c r="M107" s="21"/>
      <c r="N107" s="21"/>
      <c r="O107" s="8"/>
      <c r="Q107" s="8"/>
    </row>
    <row r="108" spans="1:17" ht="5.2" customHeight="1" x14ac:dyDescent="0.45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</row>
    <row r="109" spans="1:17" ht="2.2000000000000002" customHeight="1" x14ac:dyDescent="0.4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7" ht="5.2" customHeight="1" x14ac:dyDescent="0.45">
      <c r="A110" s="8"/>
      <c r="B110" s="8"/>
      <c r="C110" s="8"/>
      <c r="D110" s="8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7" s="6" customFormat="1" ht="14.55" hidden="1" customHeight="1" x14ac:dyDescent="0.45">
      <c r="A111" s="14" t="s">
        <v>1</v>
      </c>
      <c r="B111" s="14"/>
      <c r="C111" s="14"/>
      <c r="D111" s="14"/>
      <c r="E111" s="14" t="e">
        <f>(width*1000)</f>
        <v>#NAME?</v>
      </c>
      <c r="F111" s="14"/>
      <c r="G111" s="15"/>
      <c r="H111" s="16">
        <f>(1.4*1000)</f>
        <v>1400</v>
      </c>
      <c r="I111" s="16">
        <f>(1.22*1000)</f>
        <v>1220</v>
      </c>
      <c r="J111" s="14" t="e">
        <f>(height*1000)</f>
        <v>#NAME?</v>
      </c>
      <c r="K111" s="16">
        <f>(2.275*1000)</f>
        <v>2275</v>
      </c>
      <c r="L111" s="15"/>
      <c r="M111" s="17">
        <f>(2.635*1000)</f>
        <v>2635</v>
      </c>
      <c r="N111" s="18">
        <v>3.6890000000000001</v>
      </c>
      <c r="O111" s="14"/>
      <c r="Q111" s="14"/>
    </row>
    <row r="112" spans="1:17" s="2" customFormat="1" ht="13.9" x14ac:dyDescent="0.45">
      <c r="A112" s="8"/>
      <c r="B112" s="8"/>
      <c r="C112" s="8"/>
      <c r="D112" s="8"/>
      <c r="E112" s="8" t="s">
        <v>72</v>
      </c>
      <c r="F112" s="8"/>
      <c r="G112" s="8"/>
      <c r="H112" s="8" t="s">
        <v>97</v>
      </c>
      <c r="I112" s="8" t="s">
        <v>43</v>
      </c>
      <c r="J112" s="8" t="s">
        <v>44</v>
      </c>
      <c r="K112" s="19">
        <f>IF((H111&gt;0),(H111),IF((I111)&gt;0,(I111),(E111)))</f>
        <v>1400</v>
      </c>
      <c r="L112" s="53" t="s">
        <v>0</v>
      </c>
      <c r="M112" s="21">
        <f>IF((M111&gt;0),(M111),IF((K111)&gt;0,(K111),(J111)))</f>
        <v>2635</v>
      </c>
      <c r="N112" s="22">
        <f>IF((N111=""),(O112),IF((N111)&gt;0,(N111),(O112)))</f>
        <v>3.6890000000000001</v>
      </c>
      <c r="O112" s="22">
        <v>2.7755000000000001</v>
      </c>
      <c r="Q112" s="8"/>
    </row>
    <row r="113" spans="1:17" s="2" customFormat="1" ht="13.9" x14ac:dyDescent="0.45">
      <c r="A113" s="8"/>
      <c r="B113" s="8"/>
      <c r="C113" s="8"/>
      <c r="D113" s="8"/>
      <c r="E113" s="8" t="s">
        <v>80</v>
      </c>
      <c r="F113" s="8"/>
      <c r="G113" s="8"/>
      <c r="H113" s="8"/>
      <c r="I113" s="21">
        <f>(0*1000)</f>
        <v>0</v>
      </c>
      <c r="J113" s="8" t="s">
        <v>32</v>
      </c>
      <c r="K113" s="19">
        <f>(1.22*1000)</f>
        <v>1220</v>
      </c>
      <c r="L113" s="53" t="s">
        <v>0</v>
      </c>
      <c r="M113" s="21">
        <f>(2.275*1000)</f>
        <v>2275</v>
      </c>
      <c r="N113" s="21"/>
      <c r="O113" s="22"/>
      <c r="Q113" s="8"/>
    </row>
    <row r="114" spans="1:17" s="2" customFormat="1" ht="13.9" x14ac:dyDescent="0.45">
      <c r="A114" s="8"/>
      <c r="B114" s="8"/>
      <c r="C114" s="8"/>
      <c r="D114" s="8"/>
      <c r="E114" s="8"/>
      <c r="F114" s="8"/>
      <c r="G114" s="8"/>
      <c r="H114" s="8"/>
      <c r="I114" s="21">
        <f>0.295*1000</f>
        <v>295</v>
      </c>
      <c r="J114" s="8" t="s">
        <v>50</v>
      </c>
      <c r="K114" s="23"/>
      <c r="L114" s="8"/>
      <c r="M114" s="21"/>
      <c r="N114" s="21"/>
      <c r="O114" s="8"/>
      <c r="Q114" s="8"/>
    </row>
    <row r="115" spans="1:17" ht="5.2" customHeight="1" x14ac:dyDescent="0.45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</row>
    <row r="116" spans="1:17" ht="2.2000000000000002" customHeight="1" x14ac:dyDescent="0.4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7" ht="5.2" customHeight="1" x14ac:dyDescent="0.45">
      <c r="A117" s="8"/>
      <c r="B117" s="8"/>
      <c r="C117" s="8"/>
      <c r="D117" s="8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7" s="6" customFormat="1" ht="14.55" hidden="1" customHeight="1" x14ac:dyDescent="0.45">
      <c r="A118" s="14" t="s">
        <v>1</v>
      </c>
      <c r="B118" s="14"/>
      <c r="C118" s="14"/>
      <c r="D118" s="14"/>
      <c r="E118" s="14" t="e">
        <f>(width*1000)</f>
        <v>#NAME?</v>
      </c>
      <c r="F118" s="14"/>
      <c r="G118" s="15"/>
      <c r="H118" s="16">
        <f>(1.4*1000)</f>
        <v>1400</v>
      </c>
      <c r="I118" s="16">
        <f>(1.22*1000)</f>
        <v>1220</v>
      </c>
      <c r="J118" s="14" t="e">
        <f>(height*1000)</f>
        <v>#NAME?</v>
      </c>
      <c r="K118" s="16">
        <f>(2.275*1000)</f>
        <v>2275</v>
      </c>
      <c r="L118" s="15"/>
      <c r="M118" s="17">
        <f>(2.635*1000)</f>
        <v>2635</v>
      </c>
      <c r="N118" s="18">
        <v>3.6890000000000001</v>
      </c>
      <c r="O118" s="14"/>
      <c r="Q118" s="14"/>
    </row>
    <row r="119" spans="1:17" s="2" customFormat="1" ht="13.9" x14ac:dyDescent="0.45">
      <c r="A119" s="8"/>
      <c r="B119" s="8"/>
      <c r="C119" s="8"/>
      <c r="D119" s="8"/>
      <c r="E119" s="8" t="s">
        <v>72</v>
      </c>
      <c r="F119" s="8"/>
      <c r="G119" s="8"/>
      <c r="H119" s="8" t="s">
        <v>99</v>
      </c>
      <c r="I119" s="8" t="s">
        <v>43</v>
      </c>
      <c r="J119" s="8" t="s">
        <v>44</v>
      </c>
      <c r="K119" s="19">
        <f>IF((H118&gt;0),(H118),IF((I118)&gt;0,(I118),(E118)))</f>
        <v>1400</v>
      </c>
      <c r="L119" s="53" t="s">
        <v>0</v>
      </c>
      <c r="M119" s="21">
        <f>IF((M118&gt;0),(M118),IF((K118)&gt;0,(K118),(J118)))</f>
        <v>2635</v>
      </c>
      <c r="N119" s="22">
        <f>IF((N118=""),(O119),IF((N118)&gt;0,(N118),(O119)))</f>
        <v>3.6890000000000001</v>
      </c>
      <c r="O119" s="22">
        <v>2.7755000000000001</v>
      </c>
      <c r="Q119" s="8"/>
    </row>
    <row r="120" spans="1:17" s="2" customFormat="1" ht="13.9" x14ac:dyDescent="0.45">
      <c r="A120" s="8"/>
      <c r="B120" s="8"/>
      <c r="C120" s="8"/>
      <c r="D120" s="8"/>
      <c r="E120" s="8" t="s">
        <v>80</v>
      </c>
      <c r="F120" s="8"/>
      <c r="G120" s="8"/>
      <c r="H120" s="8"/>
      <c r="I120" s="21">
        <f>(0*1000)</f>
        <v>0</v>
      </c>
      <c r="J120" s="8" t="s">
        <v>32</v>
      </c>
      <c r="K120" s="19">
        <f>(1.22*1000)</f>
        <v>1220</v>
      </c>
      <c r="L120" s="53" t="s">
        <v>0</v>
      </c>
      <c r="M120" s="21">
        <f>(2.275*1000)</f>
        <v>2275</v>
      </c>
      <c r="N120" s="21"/>
      <c r="O120" s="22"/>
      <c r="Q120" s="8"/>
    </row>
    <row r="121" spans="1:17" s="2" customFormat="1" ht="13.9" x14ac:dyDescent="0.45">
      <c r="A121" s="8"/>
      <c r="B121" s="8"/>
      <c r="C121" s="8"/>
      <c r="D121" s="8"/>
      <c r="E121" s="8"/>
      <c r="F121" s="8"/>
      <c r="G121" s="8"/>
      <c r="H121" s="8"/>
      <c r="I121" s="21">
        <f>0.295*1000</f>
        <v>295</v>
      </c>
      <c r="J121" s="8" t="s">
        <v>50</v>
      </c>
      <c r="K121" s="23"/>
      <c r="L121" s="8"/>
      <c r="M121" s="21"/>
      <c r="N121" s="21"/>
      <c r="O121" s="8"/>
      <c r="Q121" s="8"/>
    </row>
    <row r="122" spans="1:17" ht="5.2" customHeight="1" x14ac:dyDescent="0.45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</row>
    <row r="123" spans="1:17" x14ac:dyDescent="0.45">
      <c r="A123" s="67" t="s">
        <v>34</v>
      </c>
      <c r="B123" s="67"/>
      <c r="C123" s="67"/>
      <c r="D123" s="67"/>
      <c r="E123" s="67"/>
      <c r="F123" s="67"/>
      <c r="G123" s="67"/>
      <c r="H123" s="67"/>
      <c r="I123" s="45" t="s">
        <v>35</v>
      </c>
      <c r="J123" s="55">
        <v>13</v>
      </c>
      <c r="K123" s="24"/>
      <c r="L123" s="24"/>
      <c r="M123" s="45" t="s">
        <v>21</v>
      </c>
      <c r="N123" s="25">
        <f>SUM(N35,N42,N49,N56,N63,N70,N77,N84,N91,N98,N105,N112,N119)</f>
        <v>47.677</v>
      </c>
      <c r="O123" s="25">
        <f>SUM(O35,O42,O49,O56,O63,O70,O77,O84,O91,O98,O105,O112,O119)</f>
        <v>36.081500000000005</v>
      </c>
    </row>
    <row r="124" spans="1:17" ht="9.75" customHeight="1" x14ac:dyDescent="0.45">
      <c r="A124" s="9"/>
      <c r="B124" s="9"/>
      <c r="C124" s="9"/>
      <c r="D124" s="9"/>
      <c r="E124" s="9"/>
      <c r="F124" s="9"/>
      <c r="G124" s="9"/>
      <c r="H124" s="8"/>
      <c r="I124" s="46"/>
      <c r="J124" s="8"/>
      <c r="K124" s="8"/>
      <c r="L124" s="8"/>
      <c r="M124" s="46"/>
      <c r="N124" s="9"/>
      <c r="O124" s="8"/>
    </row>
    <row r="125" spans="1:17" s="1" customFormat="1" x14ac:dyDescent="0.45">
      <c r="A125" s="66" t="s">
        <v>28</v>
      </c>
      <c r="B125" s="66"/>
      <c r="C125" s="66"/>
      <c r="D125" s="66"/>
      <c r="E125" s="11"/>
      <c r="F125" s="11">
        <f>(1.78*1000)</f>
        <v>1780</v>
      </c>
      <c r="G125" s="12" t="s">
        <v>0</v>
      </c>
      <c r="H125" s="13">
        <f>(2.135*1000)</f>
        <v>2135</v>
      </c>
      <c r="I125" s="12"/>
      <c r="J125" s="12"/>
      <c r="K125" s="12"/>
      <c r="L125" s="12"/>
      <c r="M125" s="12"/>
      <c r="N125" s="12"/>
      <c r="O125" s="12"/>
      <c r="Q125" s="9"/>
    </row>
    <row r="126" spans="1:17" ht="2.2000000000000002" customHeight="1" x14ac:dyDescent="0.4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7" ht="5.2" customHeight="1" x14ac:dyDescent="0.45">
      <c r="A127" s="8"/>
      <c r="B127" s="8"/>
      <c r="C127" s="8"/>
      <c r="D127" s="8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7" s="6" customFormat="1" ht="14.55" hidden="1" customHeight="1" x14ac:dyDescent="0.45">
      <c r="A128" s="14" t="s">
        <v>1</v>
      </c>
      <c r="B128" s="14"/>
      <c r="C128" s="14"/>
      <c r="D128" s="14"/>
      <c r="E128" s="14" t="e">
        <f>(width*1000)</f>
        <v>#NAME?</v>
      </c>
      <c r="F128" s="14"/>
      <c r="G128" s="15"/>
      <c r="H128" s="16">
        <f>(1.96*1000)</f>
        <v>1960</v>
      </c>
      <c r="I128" s="16">
        <f>(1.78*1000)</f>
        <v>1780</v>
      </c>
      <c r="J128" s="14" t="e">
        <f>(height*1000)</f>
        <v>#NAME?</v>
      </c>
      <c r="K128" s="16">
        <f>(2.135*1000)</f>
        <v>2135</v>
      </c>
      <c r="L128" s="15"/>
      <c r="M128" s="17">
        <f>(2.645*1000)</f>
        <v>2645</v>
      </c>
      <c r="N128" s="18">
        <v>5.1841999999999997</v>
      </c>
      <c r="O128" s="14"/>
      <c r="Q128" s="14"/>
    </row>
    <row r="129" spans="1:17" s="2" customFormat="1" ht="13.9" x14ac:dyDescent="0.45">
      <c r="A129" s="8"/>
      <c r="B129" s="8"/>
      <c r="C129" s="8"/>
      <c r="D129" s="8"/>
      <c r="E129" s="8" t="s">
        <v>52</v>
      </c>
      <c r="F129" s="8"/>
      <c r="G129" s="8"/>
      <c r="H129" s="8" t="s">
        <v>69</v>
      </c>
      <c r="I129" s="8" t="s">
        <v>43</v>
      </c>
      <c r="J129" s="8" t="s">
        <v>44</v>
      </c>
      <c r="K129" s="19">
        <f>IF((H128&gt;0),(H128),IF((I128)&gt;0,(I128),(E128)))</f>
        <v>1960</v>
      </c>
      <c r="L129" s="53" t="s">
        <v>0</v>
      </c>
      <c r="M129" s="21">
        <f>IF((M128&gt;0),(M128),IF((K128)&gt;0,(K128),(J128)))</f>
        <v>2645</v>
      </c>
      <c r="N129" s="22">
        <f>IF((N128=""),(O129),IF((N128)&gt;0,(N128),(O129)))</f>
        <v>5.1841999999999997</v>
      </c>
      <c r="O129" s="22">
        <v>3.8003</v>
      </c>
      <c r="Q129" s="8"/>
    </row>
    <row r="130" spans="1:17" s="2" customFormat="1" ht="13.9" x14ac:dyDescent="0.45">
      <c r="A130" s="8"/>
      <c r="B130" s="8"/>
      <c r="C130" s="8"/>
      <c r="D130" s="8"/>
      <c r="E130" s="8" t="s">
        <v>70</v>
      </c>
      <c r="F130" s="8"/>
      <c r="G130" s="8"/>
      <c r="H130" s="8"/>
      <c r="I130" s="21">
        <f>(0.02*1000)</f>
        <v>20</v>
      </c>
      <c r="J130" s="8" t="s">
        <v>32</v>
      </c>
      <c r="K130" s="19">
        <f>(1.78*1000)</f>
        <v>1780</v>
      </c>
      <c r="L130" s="53" t="s">
        <v>0</v>
      </c>
      <c r="M130" s="21">
        <f>(2.135*1000)</f>
        <v>2135</v>
      </c>
      <c r="N130" s="21"/>
      <c r="O130" s="22"/>
      <c r="Q130" s="8"/>
    </row>
    <row r="131" spans="1:17" s="2" customFormat="1" ht="13.9" x14ac:dyDescent="0.45">
      <c r="A131" s="8"/>
      <c r="B131" s="8"/>
      <c r="C131" s="8"/>
      <c r="D131" s="8"/>
      <c r="E131" s="8"/>
      <c r="F131" s="8"/>
      <c r="G131" s="8"/>
      <c r="H131" s="8"/>
      <c r="I131" s="21">
        <f>0.035*1000</f>
        <v>35</v>
      </c>
      <c r="J131" s="8" t="s">
        <v>50</v>
      </c>
      <c r="K131" s="23"/>
      <c r="L131" s="8"/>
      <c r="M131" s="21"/>
      <c r="N131" s="21"/>
      <c r="O131" s="8"/>
      <c r="Q131" s="8"/>
    </row>
    <row r="132" spans="1:17" ht="5.2" customHeight="1" x14ac:dyDescent="0.45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</row>
    <row r="133" spans="1:17" x14ac:dyDescent="0.45">
      <c r="A133" s="67" t="s">
        <v>34</v>
      </c>
      <c r="B133" s="67"/>
      <c r="C133" s="67"/>
      <c r="D133" s="67"/>
      <c r="E133" s="67"/>
      <c r="F133" s="67"/>
      <c r="G133" s="67"/>
      <c r="H133" s="67"/>
      <c r="I133" s="45" t="s">
        <v>35</v>
      </c>
      <c r="J133" s="55">
        <v>1</v>
      </c>
      <c r="K133" s="24"/>
      <c r="L133" s="24"/>
      <c r="M133" s="45" t="s">
        <v>21</v>
      </c>
      <c r="N133" s="25">
        <f>SUM(N129)</f>
        <v>5.1841999999999997</v>
      </c>
      <c r="O133" s="25">
        <f>SUM(O129)</f>
        <v>3.8003</v>
      </c>
    </row>
    <row r="134" spans="1:17" ht="9.75" customHeight="1" x14ac:dyDescent="0.45">
      <c r="A134" s="9"/>
      <c r="B134" s="9"/>
      <c r="C134" s="9"/>
      <c r="D134" s="9"/>
      <c r="E134" s="9"/>
      <c r="F134" s="9"/>
      <c r="G134" s="9"/>
      <c r="H134" s="8"/>
      <c r="I134" s="46"/>
      <c r="J134" s="8"/>
      <c r="K134" s="8"/>
      <c r="L134" s="8"/>
      <c r="M134" s="46"/>
      <c r="N134" s="9"/>
      <c r="O134" s="8"/>
    </row>
    <row r="135" spans="1:17" s="1" customFormat="1" x14ac:dyDescent="0.45">
      <c r="A135" s="66" t="s">
        <v>28</v>
      </c>
      <c r="B135" s="66"/>
      <c r="C135" s="66"/>
      <c r="D135" s="66"/>
      <c r="E135" s="11"/>
      <c r="F135" s="11">
        <f>(2.2*1000)</f>
        <v>2200</v>
      </c>
      <c r="G135" s="12" t="s">
        <v>0</v>
      </c>
      <c r="H135" s="13">
        <f>(2.135*1000)</f>
        <v>2135</v>
      </c>
      <c r="I135" s="12"/>
      <c r="J135" s="12"/>
      <c r="K135" s="12"/>
      <c r="L135" s="12"/>
      <c r="M135" s="12"/>
      <c r="N135" s="12"/>
      <c r="O135" s="12"/>
      <c r="Q135" s="9"/>
    </row>
    <row r="136" spans="1:17" ht="2.2000000000000002" customHeight="1" x14ac:dyDescent="0.4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7" ht="5.2" customHeight="1" x14ac:dyDescent="0.45">
      <c r="A137" s="8"/>
      <c r="B137" s="8"/>
      <c r="C137" s="8"/>
      <c r="D137" s="8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7" s="6" customFormat="1" ht="14.55" hidden="1" customHeight="1" x14ac:dyDescent="0.45">
      <c r="A138" s="14" t="s">
        <v>1</v>
      </c>
      <c r="B138" s="14"/>
      <c r="C138" s="14"/>
      <c r="D138" s="14"/>
      <c r="E138" s="14" t="e">
        <f>(width*1000)</f>
        <v>#NAME?</v>
      </c>
      <c r="F138" s="14"/>
      <c r="G138" s="15"/>
      <c r="H138" s="16">
        <f>(2.38*1000)</f>
        <v>2380</v>
      </c>
      <c r="I138" s="16">
        <f>(2.2*1000)</f>
        <v>2200</v>
      </c>
      <c r="J138" s="14" t="e">
        <f>(height*1000)</f>
        <v>#NAME?</v>
      </c>
      <c r="K138" s="16">
        <f>(2.135*1000)</f>
        <v>2135</v>
      </c>
      <c r="L138" s="15"/>
      <c r="M138" s="17">
        <f>(2.645*1000)</f>
        <v>2645</v>
      </c>
      <c r="N138" s="18">
        <v>6.2950999999999997</v>
      </c>
      <c r="O138" s="14"/>
      <c r="Q138" s="14"/>
    </row>
    <row r="139" spans="1:17" s="2" customFormat="1" ht="13.9" x14ac:dyDescent="0.45">
      <c r="A139" s="8"/>
      <c r="B139" s="8"/>
      <c r="C139" s="8"/>
      <c r="D139" s="8"/>
      <c r="E139" s="8" t="s">
        <v>42</v>
      </c>
      <c r="F139" s="8"/>
      <c r="G139" s="8"/>
      <c r="H139" s="8" t="s">
        <v>48</v>
      </c>
      <c r="I139" s="8" t="s">
        <v>43</v>
      </c>
      <c r="J139" s="8" t="s">
        <v>44</v>
      </c>
      <c r="K139" s="19">
        <f>IF((H138&gt;0),(H138),IF((I138)&gt;0,(I138),(E138)))</f>
        <v>2380</v>
      </c>
      <c r="L139" s="53" t="s">
        <v>0</v>
      </c>
      <c r="M139" s="21">
        <f>IF((M138&gt;0),(M138),IF((K138)&gt;0,(K138),(J138)))</f>
        <v>2645</v>
      </c>
      <c r="N139" s="22">
        <f>IF((N138=""),(O139),IF((N138)&gt;0,(N138),(O139)))</f>
        <v>6.2950999999999997</v>
      </c>
      <c r="O139" s="22">
        <v>4.6970000000000001</v>
      </c>
      <c r="Q139" s="8"/>
    </row>
    <row r="140" spans="1:17" s="2" customFormat="1" ht="13.9" x14ac:dyDescent="0.45">
      <c r="A140" s="8"/>
      <c r="B140" s="8"/>
      <c r="C140" s="8"/>
      <c r="D140" s="8"/>
      <c r="E140" s="8" t="s">
        <v>49</v>
      </c>
      <c r="F140" s="8"/>
      <c r="G140" s="8"/>
      <c r="H140" s="8"/>
      <c r="I140" s="21">
        <f>(0.02*1000)</f>
        <v>20</v>
      </c>
      <c r="J140" s="8" t="s">
        <v>32</v>
      </c>
      <c r="K140" s="19">
        <f>(2.2*1000)</f>
        <v>2200</v>
      </c>
      <c r="L140" s="53" t="s">
        <v>0</v>
      </c>
      <c r="M140" s="21">
        <f>(2.135*1000)</f>
        <v>2135</v>
      </c>
      <c r="N140" s="21"/>
      <c r="O140" s="22"/>
      <c r="Q140" s="8"/>
    </row>
    <row r="141" spans="1:17" s="2" customFormat="1" ht="13.9" x14ac:dyDescent="0.45">
      <c r="A141" s="8"/>
      <c r="B141" s="8"/>
      <c r="C141" s="8"/>
      <c r="D141" s="8"/>
      <c r="E141" s="8"/>
      <c r="F141" s="8"/>
      <c r="G141" s="8"/>
      <c r="H141" s="8"/>
      <c r="I141" s="21">
        <f>0.035*1000</f>
        <v>35</v>
      </c>
      <c r="J141" s="8" t="s">
        <v>50</v>
      </c>
      <c r="K141" s="23"/>
      <c r="L141" s="8"/>
      <c r="M141" s="21"/>
      <c r="N141" s="21"/>
      <c r="O141" s="8"/>
      <c r="Q141" s="8"/>
    </row>
    <row r="142" spans="1:17" ht="5.2" customHeight="1" x14ac:dyDescent="0.45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</row>
    <row r="143" spans="1:17" x14ac:dyDescent="0.45">
      <c r="A143" s="67" t="s">
        <v>34</v>
      </c>
      <c r="B143" s="67"/>
      <c r="C143" s="67"/>
      <c r="D143" s="67"/>
      <c r="E143" s="67"/>
      <c r="F143" s="67"/>
      <c r="G143" s="67"/>
      <c r="H143" s="67"/>
      <c r="I143" s="45" t="s">
        <v>35</v>
      </c>
      <c r="J143" s="55">
        <v>1</v>
      </c>
      <c r="K143" s="24"/>
      <c r="L143" s="24"/>
      <c r="M143" s="45" t="s">
        <v>21</v>
      </c>
      <c r="N143" s="25">
        <f>SUM(N139)</f>
        <v>6.2950999999999997</v>
      </c>
      <c r="O143" s="25">
        <f>SUM(O139)</f>
        <v>4.6970000000000001</v>
      </c>
    </row>
    <row r="144" spans="1:17" ht="9.75" customHeight="1" x14ac:dyDescent="0.45">
      <c r="A144" s="9"/>
      <c r="B144" s="9"/>
      <c r="C144" s="9"/>
      <c r="D144" s="9"/>
      <c r="E144" s="9"/>
      <c r="F144" s="9"/>
      <c r="G144" s="9"/>
      <c r="H144" s="8"/>
      <c r="I144" s="46"/>
      <c r="J144" s="8"/>
      <c r="K144" s="8"/>
      <c r="L144" s="8"/>
      <c r="M144" s="46"/>
      <c r="N144" s="9"/>
      <c r="O144" s="8"/>
    </row>
    <row r="145" spans="1:17" s="1" customFormat="1" x14ac:dyDescent="0.45">
      <c r="A145" s="66" t="s">
        <v>28</v>
      </c>
      <c r="B145" s="66"/>
      <c r="C145" s="66"/>
      <c r="D145" s="66"/>
      <c r="E145" s="11"/>
      <c r="F145" s="11">
        <f>(2.43*1000)</f>
        <v>2430</v>
      </c>
      <c r="G145" s="12" t="s">
        <v>0</v>
      </c>
      <c r="H145" s="13">
        <f>(2.275*1000)</f>
        <v>2275</v>
      </c>
      <c r="I145" s="12"/>
      <c r="J145" s="12"/>
      <c r="K145" s="12"/>
      <c r="L145" s="12"/>
      <c r="M145" s="12"/>
      <c r="N145" s="12"/>
      <c r="O145" s="12"/>
      <c r="Q145" s="9"/>
    </row>
    <row r="146" spans="1:17" ht="2.2000000000000002" customHeight="1" x14ac:dyDescent="0.4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7" ht="5.2" customHeight="1" x14ac:dyDescent="0.45">
      <c r="A147" s="8"/>
      <c r="B147" s="8"/>
      <c r="C147" s="8"/>
      <c r="D147" s="8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7" s="6" customFormat="1" ht="14.55" hidden="1" customHeight="1" x14ac:dyDescent="0.45">
      <c r="A148" s="14" t="s">
        <v>1</v>
      </c>
      <c r="B148" s="14"/>
      <c r="C148" s="14"/>
      <c r="D148" s="14"/>
      <c r="E148" s="14" t="e">
        <f>(width*1000)</f>
        <v>#NAME?</v>
      </c>
      <c r="F148" s="14"/>
      <c r="G148" s="15"/>
      <c r="H148" s="16">
        <f>(2.61*1000)</f>
        <v>2610</v>
      </c>
      <c r="I148" s="16">
        <f>(2.43*1000)</f>
        <v>2430</v>
      </c>
      <c r="J148" s="14" t="e">
        <f>(height*1000)</f>
        <v>#NAME?</v>
      </c>
      <c r="K148" s="16">
        <f>(2.275*1000)</f>
        <v>2275</v>
      </c>
      <c r="L148" s="15"/>
      <c r="M148" s="17">
        <f>(2.635*1000)</f>
        <v>2635</v>
      </c>
      <c r="N148" s="18">
        <v>6.8773999999999997</v>
      </c>
      <c r="O148" s="14"/>
      <c r="Q148" s="14"/>
    </row>
    <row r="149" spans="1:17" s="2" customFormat="1" ht="13.9" x14ac:dyDescent="0.45">
      <c r="A149" s="8"/>
      <c r="B149" s="8"/>
      <c r="C149" s="8"/>
      <c r="D149" s="8"/>
      <c r="E149" s="8" t="s">
        <v>42</v>
      </c>
      <c r="F149" s="8"/>
      <c r="G149" s="8"/>
      <c r="H149" s="8" t="s">
        <v>91</v>
      </c>
      <c r="I149" s="8" t="s">
        <v>43</v>
      </c>
      <c r="J149" s="8" t="s">
        <v>44</v>
      </c>
      <c r="K149" s="19">
        <f>IF((H148&gt;0),(H148),IF((I148)&gt;0,(I148),(E148)))</f>
        <v>2610</v>
      </c>
      <c r="L149" s="53" t="s">
        <v>0</v>
      </c>
      <c r="M149" s="21">
        <f>IF((M148&gt;0),(M148),IF((K148)&gt;0,(K148),(J148)))</f>
        <v>2635</v>
      </c>
      <c r="N149" s="22">
        <f>IF((N148=""),(O149),IF((N148)&gt;0,(N148),(O149)))</f>
        <v>6.8773999999999997</v>
      </c>
      <c r="O149" s="22">
        <v>5.5282</v>
      </c>
      <c r="Q149" s="8"/>
    </row>
    <row r="150" spans="1:17" s="2" customFormat="1" ht="13.9" x14ac:dyDescent="0.45">
      <c r="A150" s="8"/>
      <c r="B150" s="8"/>
      <c r="C150" s="8"/>
      <c r="D150" s="8"/>
      <c r="E150" s="8" t="s">
        <v>92</v>
      </c>
      <c r="F150" s="8"/>
      <c r="G150" s="8"/>
      <c r="H150" s="8"/>
      <c r="I150" s="21">
        <f>(0*1000)</f>
        <v>0</v>
      </c>
      <c r="J150" s="8" t="s">
        <v>32</v>
      </c>
      <c r="K150" s="19">
        <f>(2.43*1000)</f>
        <v>2430</v>
      </c>
      <c r="L150" s="53" t="s">
        <v>0</v>
      </c>
      <c r="M150" s="21">
        <f>(2.275*1000)</f>
        <v>2275</v>
      </c>
      <c r="N150" s="21"/>
      <c r="O150" s="22"/>
      <c r="Q150" s="8"/>
    </row>
    <row r="151" spans="1:17" s="2" customFormat="1" ht="13.9" x14ac:dyDescent="0.45">
      <c r="A151" s="8"/>
      <c r="B151" s="8"/>
      <c r="C151" s="8"/>
      <c r="D151" s="8"/>
      <c r="E151" s="8"/>
      <c r="F151" s="8"/>
      <c r="G151" s="8"/>
      <c r="H151" s="8"/>
      <c r="I151" s="21">
        <f>0.295*1000</f>
        <v>295</v>
      </c>
      <c r="J151" s="8" t="s">
        <v>93</v>
      </c>
      <c r="K151" s="23"/>
      <c r="L151" s="8"/>
      <c r="M151" s="21"/>
      <c r="N151" s="21"/>
      <c r="O151" s="8"/>
      <c r="Q151" s="8"/>
    </row>
    <row r="152" spans="1:17" ht="5.2" customHeight="1" x14ac:dyDescent="0.45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</row>
    <row r="153" spans="1:17" ht="2.2000000000000002" customHeight="1" x14ac:dyDescent="0.4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7" ht="5.2" customHeight="1" x14ac:dyDescent="0.45">
      <c r="A154" s="8"/>
      <c r="B154" s="8"/>
      <c r="C154" s="8"/>
      <c r="D154" s="8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7" s="6" customFormat="1" ht="14.55" hidden="1" customHeight="1" x14ac:dyDescent="0.45">
      <c r="A155" s="14" t="s">
        <v>1</v>
      </c>
      <c r="B155" s="14"/>
      <c r="C155" s="14"/>
      <c r="D155" s="14"/>
      <c r="E155" s="14" t="e">
        <f>(width*1000)</f>
        <v>#NAME?</v>
      </c>
      <c r="F155" s="14"/>
      <c r="G155" s="15"/>
      <c r="H155" s="16">
        <f>(2.61*1000)</f>
        <v>2610</v>
      </c>
      <c r="I155" s="16">
        <f>(2.43*1000)</f>
        <v>2430</v>
      </c>
      <c r="J155" s="14" t="e">
        <f>(height*1000)</f>
        <v>#NAME?</v>
      </c>
      <c r="K155" s="16">
        <f>(2.275*1000)</f>
        <v>2275</v>
      </c>
      <c r="L155" s="15"/>
      <c r="M155" s="17">
        <f>(2.635*1000)</f>
        <v>2635</v>
      </c>
      <c r="N155" s="18">
        <v>6.8773999999999997</v>
      </c>
      <c r="O155" s="14"/>
      <c r="Q155" s="14"/>
    </row>
    <row r="156" spans="1:17" s="2" customFormat="1" ht="13.9" x14ac:dyDescent="0.45">
      <c r="A156" s="8"/>
      <c r="B156" s="8"/>
      <c r="C156" s="8"/>
      <c r="D156" s="8"/>
      <c r="E156" s="8" t="s">
        <v>72</v>
      </c>
      <c r="F156" s="8"/>
      <c r="G156" s="8"/>
      <c r="H156" s="8" t="s">
        <v>75</v>
      </c>
      <c r="I156" s="8" t="s">
        <v>43</v>
      </c>
      <c r="J156" s="8" t="s">
        <v>44</v>
      </c>
      <c r="K156" s="19">
        <f>IF((H155&gt;0),(H155),IF((I155)&gt;0,(I155),(E155)))</f>
        <v>2610</v>
      </c>
      <c r="L156" s="53" t="s">
        <v>0</v>
      </c>
      <c r="M156" s="21">
        <f>IF((M155&gt;0),(M155),IF((K155)&gt;0,(K155),(J155)))</f>
        <v>2635</v>
      </c>
      <c r="N156" s="22">
        <f>IF((N155=""),(O156),IF((N155)&gt;0,(N155),(O156)))</f>
        <v>6.8773999999999997</v>
      </c>
      <c r="O156" s="22">
        <v>5.5282</v>
      </c>
      <c r="Q156" s="8"/>
    </row>
    <row r="157" spans="1:17" s="2" customFormat="1" ht="13.9" x14ac:dyDescent="0.45">
      <c r="A157" s="8"/>
      <c r="B157" s="8"/>
      <c r="C157" s="8"/>
      <c r="D157" s="8"/>
      <c r="E157" s="8" t="s">
        <v>70</v>
      </c>
      <c r="F157" s="8"/>
      <c r="G157" s="8"/>
      <c r="H157" s="8"/>
      <c r="I157" s="21">
        <f>(0*1000)</f>
        <v>0</v>
      </c>
      <c r="J157" s="8" t="s">
        <v>32</v>
      </c>
      <c r="K157" s="19">
        <f>(2.43*1000)</f>
        <v>2430</v>
      </c>
      <c r="L157" s="53" t="s">
        <v>0</v>
      </c>
      <c r="M157" s="21">
        <f>(2.275*1000)</f>
        <v>2275</v>
      </c>
      <c r="N157" s="21"/>
      <c r="O157" s="22"/>
      <c r="Q157" s="8"/>
    </row>
    <row r="158" spans="1:17" s="2" customFormat="1" ht="13.9" x14ac:dyDescent="0.45">
      <c r="A158" s="8"/>
      <c r="B158" s="8"/>
      <c r="C158" s="8"/>
      <c r="D158" s="8"/>
      <c r="E158" s="8"/>
      <c r="F158" s="8"/>
      <c r="G158" s="8"/>
      <c r="H158" s="8"/>
      <c r="I158" s="21">
        <f>0.295*1000</f>
        <v>295</v>
      </c>
      <c r="J158" s="8" t="s">
        <v>50</v>
      </c>
      <c r="K158" s="23"/>
      <c r="L158" s="8"/>
      <c r="M158" s="21"/>
      <c r="N158" s="21"/>
      <c r="O158" s="8"/>
      <c r="Q158" s="8"/>
    </row>
    <row r="159" spans="1:17" ht="5.2" customHeight="1" x14ac:dyDescent="0.45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</row>
    <row r="160" spans="1:17" x14ac:dyDescent="0.45">
      <c r="A160" s="67" t="s">
        <v>34</v>
      </c>
      <c r="B160" s="67"/>
      <c r="C160" s="67"/>
      <c r="D160" s="67"/>
      <c r="E160" s="67"/>
      <c r="F160" s="67"/>
      <c r="G160" s="67"/>
      <c r="H160" s="67"/>
      <c r="I160" s="45" t="s">
        <v>35</v>
      </c>
      <c r="J160" s="55">
        <v>2</v>
      </c>
      <c r="K160" s="24"/>
      <c r="L160" s="24"/>
      <c r="M160" s="45" t="s">
        <v>21</v>
      </c>
      <c r="N160" s="25">
        <f>SUM(N149,N156)</f>
        <v>13.754799999999999</v>
      </c>
      <c r="O160" s="25">
        <f>SUM(O149,O156)</f>
        <v>11.0564</v>
      </c>
    </row>
    <row r="161" spans="1:17" ht="9.75" customHeight="1" x14ac:dyDescent="0.45">
      <c r="A161" s="9"/>
      <c r="B161" s="9"/>
      <c r="C161" s="9"/>
      <c r="D161" s="9"/>
      <c r="E161" s="9"/>
      <c r="F161" s="9"/>
      <c r="G161" s="9"/>
      <c r="H161" s="8"/>
      <c r="I161" s="46"/>
      <c r="J161" s="8"/>
      <c r="K161" s="8"/>
      <c r="L161" s="8"/>
      <c r="M161" s="46"/>
      <c r="N161" s="9"/>
      <c r="O161" s="8"/>
    </row>
    <row r="162" spans="1:17" s="1" customFormat="1" x14ac:dyDescent="0.45">
      <c r="A162" s="66" t="s">
        <v>28</v>
      </c>
      <c r="B162" s="66"/>
      <c r="C162" s="66"/>
      <c r="D162" s="66"/>
      <c r="E162" s="11"/>
      <c r="F162" s="11">
        <f>(2.48*1000)</f>
        <v>2480</v>
      </c>
      <c r="G162" s="12" t="s">
        <v>0</v>
      </c>
      <c r="H162" s="13">
        <f>(2.135*1000)</f>
        <v>2135</v>
      </c>
      <c r="I162" s="12"/>
      <c r="J162" s="12"/>
      <c r="K162" s="12"/>
      <c r="L162" s="12"/>
      <c r="M162" s="12"/>
      <c r="N162" s="12"/>
      <c r="O162" s="12"/>
      <c r="Q162" s="9"/>
    </row>
    <row r="163" spans="1:17" ht="2.2000000000000002" customHeight="1" x14ac:dyDescent="0.4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7" ht="5.2" customHeight="1" x14ac:dyDescent="0.45">
      <c r="A164" s="8"/>
      <c r="B164" s="8"/>
      <c r="C164" s="8"/>
      <c r="D164" s="8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7" s="6" customFormat="1" ht="14.55" hidden="1" customHeight="1" x14ac:dyDescent="0.45">
      <c r="A165" s="14" t="s">
        <v>1</v>
      </c>
      <c r="B165" s="14"/>
      <c r="C165" s="14"/>
      <c r="D165" s="14"/>
      <c r="E165" s="14" t="e">
        <f>(width*1000)</f>
        <v>#NAME?</v>
      </c>
      <c r="F165" s="14"/>
      <c r="G165" s="15"/>
      <c r="H165" s="16">
        <f>(2.66*1000)</f>
        <v>2660</v>
      </c>
      <c r="I165" s="16">
        <f>(2.48*1000)</f>
        <v>2480</v>
      </c>
      <c r="J165" s="14" t="e">
        <f>(height*1000)</f>
        <v>#NAME?</v>
      </c>
      <c r="K165" s="16">
        <f>(2.135*1000)</f>
        <v>2135</v>
      </c>
      <c r="L165" s="15"/>
      <c r="M165" s="17">
        <f>(2.645*1000)</f>
        <v>2645</v>
      </c>
      <c r="N165" s="18">
        <v>7.0357000000000003</v>
      </c>
      <c r="O165" s="14"/>
      <c r="Q165" s="14"/>
    </row>
    <row r="166" spans="1:17" s="2" customFormat="1" ht="13.9" x14ac:dyDescent="0.45">
      <c r="A166" s="8"/>
      <c r="B166" s="8"/>
      <c r="C166" s="8"/>
      <c r="D166" s="8"/>
      <c r="E166" s="8" t="s">
        <v>72</v>
      </c>
      <c r="F166" s="8"/>
      <c r="G166" s="8"/>
      <c r="H166" s="8" t="s">
        <v>79</v>
      </c>
      <c r="I166" s="8" t="s">
        <v>43</v>
      </c>
      <c r="J166" s="8" t="s">
        <v>44</v>
      </c>
      <c r="K166" s="19">
        <f>IF((H165&gt;0),(H165),IF((I165)&gt;0,(I165),(E165)))</f>
        <v>2660</v>
      </c>
      <c r="L166" s="53" t="s">
        <v>0</v>
      </c>
      <c r="M166" s="21">
        <f>IF((M165&gt;0),(M165),IF((K165)&gt;0,(K165),(J165)))</f>
        <v>2645</v>
      </c>
      <c r="N166" s="22">
        <f>IF((N165=""),(O166),IF((N165)&gt;0,(N165),(O166)))</f>
        <v>7.0357000000000003</v>
      </c>
      <c r="O166" s="22">
        <v>5.2948000000000004</v>
      </c>
      <c r="Q166" s="8"/>
    </row>
    <row r="167" spans="1:17" s="2" customFormat="1" ht="13.9" x14ac:dyDescent="0.45">
      <c r="A167" s="8"/>
      <c r="B167" s="8"/>
      <c r="C167" s="8"/>
      <c r="D167" s="8"/>
      <c r="E167" s="8" t="s">
        <v>80</v>
      </c>
      <c r="F167" s="8"/>
      <c r="G167" s="8"/>
      <c r="H167" s="8"/>
      <c r="I167" s="21">
        <f>(0.02*1000)</f>
        <v>20</v>
      </c>
      <c r="J167" s="8" t="s">
        <v>32</v>
      </c>
      <c r="K167" s="19">
        <f>(2.48*1000)</f>
        <v>2480</v>
      </c>
      <c r="L167" s="53" t="s">
        <v>0</v>
      </c>
      <c r="M167" s="21">
        <f>(2.135*1000)</f>
        <v>2135</v>
      </c>
      <c r="N167" s="21"/>
      <c r="O167" s="22"/>
      <c r="Q167" s="8"/>
    </row>
    <row r="168" spans="1:17" s="2" customFormat="1" ht="13.9" x14ac:dyDescent="0.45">
      <c r="A168" s="8"/>
      <c r="B168" s="8"/>
      <c r="C168" s="8"/>
      <c r="D168" s="8"/>
      <c r="E168" s="8"/>
      <c r="F168" s="8"/>
      <c r="G168" s="8"/>
      <c r="H168" s="8"/>
      <c r="I168" s="21">
        <f>0.09*1000</f>
        <v>90</v>
      </c>
      <c r="J168" s="8" t="s">
        <v>81</v>
      </c>
      <c r="K168" s="23"/>
      <c r="L168" s="8"/>
      <c r="M168" s="21"/>
      <c r="N168" s="21"/>
      <c r="O168" s="8"/>
      <c r="Q168" s="8"/>
    </row>
    <row r="169" spans="1:17" ht="5.2" customHeight="1" x14ac:dyDescent="0.45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</row>
    <row r="170" spans="1:17" x14ac:dyDescent="0.45">
      <c r="A170" s="67" t="s">
        <v>34</v>
      </c>
      <c r="B170" s="67"/>
      <c r="C170" s="67"/>
      <c r="D170" s="67"/>
      <c r="E170" s="67"/>
      <c r="F170" s="67"/>
      <c r="G170" s="67"/>
      <c r="H170" s="67"/>
      <c r="I170" s="45" t="s">
        <v>35</v>
      </c>
      <c r="J170" s="55">
        <v>1</v>
      </c>
      <c r="K170" s="24"/>
      <c r="L170" s="24"/>
      <c r="M170" s="45" t="s">
        <v>21</v>
      </c>
      <c r="N170" s="25">
        <f>SUM(N166)</f>
        <v>7.0357000000000003</v>
      </c>
      <c r="O170" s="25">
        <f>SUM(O166)</f>
        <v>5.2948000000000004</v>
      </c>
    </row>
    <row r="171" spans="1:17" ht="9.75" customHeight="1" x14ac:dyDescent="0.45">
      <c r="A171" s="9"/>
      <c r="B171" s="9"/>
      <c r="C171" s="9"/>
      <c r="D171" s="9"/>
      <c r="E171" s="9"/>
      <c r="F171" s="9"/>
      <c r="G171" s="9"/>
      <c r="H171" s="8"/>
      <c r="I171" s="46"/>
      <c r="J171" s="8"/>
      <c r="K171" s="8"/>
      <c r="L171" s="8"/>
      <c r="M171" s="46"/>
      <c r="N171" s="9"/>
      <c r="O171" s="8"/>
    </row>
    <row r="172" spans="1:17" s="1" customFormat="1" x14ac:dyDescent="0.45">
      <c r="A172" s="66" t="s">
        <v>28</v>
      </c>
      <c r="B172" s="66"/>
      <c r="C172" s="66"/>
      <c r="D172" s="66"/>
      <c r="E172" s="11"/>
      <c r="F172" s="11">
        <f>(3.352*1000)</f>
        <v>3352</v>
      </c>
      <c r="G172" s="12" t="s">
        <v>0</v>
      </c>
      <c r="H172" s="13">
        <f>(2.135*1000)</f>
        <v>2135</v>
      </c>
      <c r="I172" s="12"/>
      <c r="J172" s="12"/>
      <c r="K172" s="12"/>
      <c r="L172" s="12"/>
      <c r="M172" s="12"/>
      <c r="N172" s="12"/>
      <c r="O172" s="12"/>
      <c r="Q172" s="9"/>
    </row>
    <row r="173" spans="1:17" ht="2.2000000000000002" customHeight="1" x14ac:dyDescent="0.4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7" ht="5.2" customHeight="1" x14ac:dyDescent="0.45">
      <c r="A174" s="8"/>
      <c r="B174" s="8"/>
      <c r="C174" s="8"/>
      <c r="D174" s="8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7" s="6" customFormat="1" ht="14.55" hidden="1" customHeight="1" x14ac:dyDescent="0.45">
      <c r="A175" s="14" t="s">
        <v>1</v>
      </c>
      <c r="B175" s="14"/>
      <c r="C175" s="14"/>
      <c r="D175" s="14"/>
      <c r="E175" s="14" t="e">
        <f>(width*1000)</f>
        <v>#NAME?</v>
      </c>
      <c r="F175" s="14"/>
      <c r="G175" s="15"/>
      <c r="H175" s="16">
        <f>(3.532*1000)</f>
        <v>3532</v>
      </c>
      <c r="I175" s="16">
        <f>(3.352*1000)</f>
        <v>3352</v>
      </c>
      <c r="J175" s="14" t="e">
        <f>(height*1000)</f>
        <v>#NAME?</v>
      </c>
      <c r="K175" s="16">
        <f>(2.135*1000)</f>
        <v>2135</v>
      </c>
      <c r="L175" s="15"/>
      <c r="M175" s="17">
        <f>(2.645*1000)</f>
        <v>2645</v>
      </c>
      <c r="N175" s="18">
        <v>9.3421000000000003</v>
      </c>
      <c r="O175" s="14"/>
      <c r="Q175" s="14"/>
    </row>
    <row r="176" spans="1:17" s="2" customFormat="1" ht="13.9" x14ac:dyDescent="0.45">
      <c r="A176" s="8"/>
      <c r="B176" s="8"/>
      <c r="C176" s="8"/>
      <c r="D176" s="8"/>
      <c r="E176" s="8" t="s">
        <v>72</v>
      </c>
      <c r="F176" s="8"/>
      <c r="G176" s="8"/>
      <c r="H176" s="8" t="s">
        <v>83</v>
      </c>
      <c r="I176" s="8" t="s">
        <v>43</v>
      </c>
      <c r="J176" s="8" t="s">
        <v>44</v>
      </c>
      <c r="K176" s="19">
        <f>IF((H175&gt;0),(H175),IF((I175)&gt;0,(I175),(E175)))</f>
        <v>3532</v>
      </c>
      <c r="L176" s="53" t="s">
        <v>0</v>
      </c>
      <c r="M176" s="21">
        <f>IF((M175&gt;0),(M175),IF((K175)&gt;0,(K175),(J175)))</f>
        <v>2645</v>
      </c>
      <c r="N176" s="22">
        <f>IF((N175=""),(O176),IF((N175)&gt;0,(N175),(O176)))</f>
        <v>9.3421000000000003</v>
      </c>
      <c r="O176" s="22">
        <v>7.1565000000000003</v>
      </c>
      <c r="Q176" s="8"/>
    </row>
    <row r="177" spans="1:17" s="2" customFormat="1" ht="13.9" x14ac:dyDescent="0.45">
      <c r="A177" s="8"/>
      <c r="B177" s="8"/>
      <c r="C177" s="8"/>
      <c r="D177" s="8"/>
      <c r="E177" s="8" t="s">
        <v>80</v>
      </c>
      <c r="F177" s="8"/>
      <c r="G177" s="8"/>
      <c r="H177" s="8"/>
      <c r="I177" s="21">
        <f>(0.02*1000)</f>
        <v>20</v>
      </c>
      <c r="J177" s="8" t="s">
        <v>32</v>
      </c>
      <c r="K177" s="19">
        <f>(3.352*1000)</f>
        <v>3352</v>
      </c>
      <c r="L177" s="53" t="s">
        <v>0</v>
      </c>
      <c r="M177" s="21">
        <f>(2.135*1000)</f>
        <v>2135</v>
      </c>
      <c r="N177" s="21"/>
      <c r="O177" s="22"/>
      <c r="Q177" s="8"/>
    </row>
    <row r="178" spans="1:17" s="2" customFormat="1" ht="13.9" x14ac:dyDescent="0.45">
      <c r="A178" s="8"/>
      <c r="B178" s="8"/>
      <c r="C178" s="8"/>
      <c r="D178" s="8"/>
      <c r="E178" s="8"/>
      <c r="F178" s="8"/>
      <c r="G178" s="8"/>
      <c r="H178" s="8"/>
      <c r="I178" s="21">
        <f>0.09*1000</f>
        <v>90</v>
      </c>
      <c r="J178" s="8" t="s">
        <v>84</v>
      </c>
      <c r="K178" s="23"/>
      <c r="L178" s="8"/>
      <c r="M178" s="21"/>
      <c r="N178" s="21"/>
      <c r="O178" s="8"/>
      <c r="Q178" s="8"/>
    </row>
    <row r="179" spans="1:17" ht="5.2" customHeight="1" x14ac:dyDescent="0.45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</row>
    <row r="180" spans="1:17" x14ac:dyDescent="0.45">
      <c r="A180" s="67" t="s">
        <v>34</v>
      </c>
      <c r="B180" s="67"/>
      <c r="C180" s="67"/>
      <c r="D180" s="67"/>
      <c r="E180" s="67"/>
      <c r="F180" s="67"/>
      <c r="G180" s="67"/>
      <c r="H180" s="67"/>
      <c r="I180" s="45" t="s">
        <v>35</v>
      </c>
      <c r="J180" s="55">
        <v>1</v>
      </c>
      <c r="K180" s="24"/>
      <c r="L180" s="24"/>
      <c r="M180" s="45" t="s">
        <v>21</v>
      </c>
      <c r="N180" s="25">
        <f>SUM(N176)</f>
        <v>9.3421000000000003</v>
      </c>
      <c r="O180" s="25">
        <f>SUM(O176)</f>
        <v>7.1565000000000003</v>
      </c>
    </row>
    <row r="181" spans="1:17" ht="9.75" customHeight="1" x14ac:dyDescent="0.45">
      <c r="A181" s="9"/>
      <c r="B181" s="9"/>
      <c r="C181" s="9"/>
      <c r="D181" s="9"/>
      <c r="E181" s="9"/>
      <c r="F181" s="9"/>
      <c r="G181" s="9"/>
      <c r="H181" s="8"/>
      <c r="I181" s="46"/>
      <c r="J181" s="8"/>
      <c r="K181" s="8"/>
      <c r="L181" s="8"/>
      <c r="M181" s="46"/>
      <c r="N181" s="9"/>
      <c r="O181" s="8"/>
    </row>
    <row r="182" spans="1:17" s="1" customFormat="1" x14ac:dyDescent="0.45">
      <c r="A182" s="66" t="s">
        <v>28</v>
      </c>
      <c r="B182" s="66"/>
      <c r="C182" s="66"/>
      <c r="D182" s="66"/>
      <c r="E182" s="11"/>
      <c r="F182" s="11">
        <f>(4.07*1000)</f>
        <v>4070.0000000000005</v>
      </c>
      <c r="G182" s="12" t="s">
        <v>0</v>
      </c>
      <c r="H182" s="13">
        <f>(2.135*1000)</f>
        <v>2135</v>
      </c>
      <c r="I182" s="12"/>
      <c r="J182" s="12"/>
      <c r="K182" s="12"/>
      <c r="L182" s="12"/>
      <c r="M182" s="12"/>
      <c r="N182" s="12"/>
      <c r="O182" s="12"/>
      <c r="Q182" s="9"/>
    </row>
    <row r="183" spans="1:17" ht="2.2000000000000002" customHeight="1" x14ac:dyDescent="0.4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7" ht="5.2" customHeight="1" x14ac:dyDescent="0.45">
      <c r="A184" s="8"/>
      <c r="B184" s="8"/>
      <c r="C184" s="8"/>
      <c r="D184" s="8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7" s="6" customFormat="1" ht="14.55" hidden="1" customHeight="1" x14ac:dyDescent="0.45">
      <c r="A185" s="14" t="s">
        <v>1</v>
      </c>
      <c r="B185" s="14"/>
      <c r="C185" s="14"/>
      <c r="D185" s="14"/>
      <c r="E185" s="14" t="e">
        <f>(width*1000)</f>
        <v>#NAME?</v>
      </c>
      <c r="F185" s="14"/>
      <c r="G185" s="15"/>
      <c r="H185" s="16">
        <f>(4.25*1000)</f>
        <v>4250</v>
      </c>
      <c r="I185" s="16">
        <f>(4.07*1000)</f>
        <v>4070.0000000000005</v>
      </c>
      <c r="J185" s="14" t="e">
        <f>(height*1000)</f>
        <v>#NAME?</v>
      </c>
      <c r="K185" s="16">
        <f>(2.135*1000)</f>
        <v>2135</v>
      </c>
      <c r="L185" s="15"/>
      <c r="M185" s="17">
        <f>(2.645*1000)</f>
        <v>2645</v>
      </c>
      <c r="N185" s="18">
        <v>11.241300000000001</v>
      </c>
      <c r="O185" s="14"/>
      <c r="Q185" s="14"/>
    </row>
    <row r="186" spans="1:17" s="2" customFormat="1" ht="13.9" x14ac:dyDescent="0.45">
      <c r="A186" s="8"/>
      <c r="B186" s="8"/>
      <c r="C186" s="8"/>
      <c r="D186" s="8"/>
      <c r="E186" s="8" t="s">
        <v>52</v>
      </c>
      <c r="F186" s="8"/>
      <c r="G186" s="8"/>
      <c r="H186" s="8" t="s">
        <v>53</v>
      </c>
      <c r="I186" s="8" t="s">
        <v>43</v>
      </c>
      <c r="J186" s="8" t="s">
        <v>44</v>
      </c>
      <c r="K186" s="19">
        <f>IF((H185&gt;0),(H185),IF((I185)&gt;0,(I185),(E185)))</f>
        <v>4250</v>
      </c>
      <c r="L186" s="53" t="s">
        <v>0</v>
      </c>
      <c r="M186" s="21">
        <f>IF((M185&gt;0),(M185),IF((K185)&gt;0,(K185),(J185)))</f>
        <v>2645</v>
      </c>
      <c r="N186" s="22">
        <f>IF((N185=""),(O186),IF((N185)&gt;0,(N185),(O186)))</f>
        <v>11.241300000000001</v>
      </c>
      <c r="O186" s="22">
        <v>8.6895000000000007</v>
      </c>
      <c r="Q186" s="8"/>
    </row>
    <row r="187" spans="1:17" s="2" customFormat="1" ht="13.9" x14ac:dyDescent="0.45">
      <c r="A187" s="8"/>
      <c r="B187" s="8"/>
      <c r="C187" s="8"/>
      <c r="D187" s="8"/>
      <c r="E187" s="8" t="s">
        <v>45</v>
      </c>
      <c r="F187" s="8"/>
      <c r="G187" s="8"/>
      <c r="H187" s="8"/>
      <c r="I187" s="21">
        <f>(0.02*1000)</f>
        <v>20</v>
      </c>
      <c r="J187" s="8" t="s">
        <v>32</v>
      </c>
      <c r="K187" s="19">
        <f>(4.07*1000)</f>
        <v>4070.0000000000005</v>
      </c>
      <c r="L187" s="53" t="s">
        <v>0</v>
      </c>
      <c r="M187" s="21">
        <f>(2.135*1000)</f>
        <v>2135</v>
      </c>
      <c r="N187" s="21"/>
      <c r="O187" s="22"/>
      <c r="Q187" s="8"/>
    </row>
    <row r="188" spans="1:17" s="2" customFormat="1" ht="13.9" x14ac:dyDescent="0.45">
      <c r="A188" s="8"/>
      <c r="B188" s="8"/>
      <c r="C188" s="8"/>
      <c r="D188" s="8"/>
      <c r="E188" s="8"/>
      <c r="F188" s="8"/>
      <c r="G188" s="8"/>
      <c r="H188" s="8"/>
      <c r="I188" s="21">
        <f>0.06*1000</f>
        <v>60</v>
      </c>
      <c r="J188" s="8" t="s">
        <v>54</v>
      </c>
      <c r="K188" s="23"/>
      <c r="L188" s="8"/>
      <c r="M188" s="21"/>
      <c r="N188" s="21"/>
      <c r="O188" s="8"/>
      <c r="Q188" s="8"/>
    </row>
    <row r="189" spans="1:17" ht="5.2" customHeight="1" x14ac:dyDescent="0.45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</row>
    <row r="190" spans="1:17" x14ac:dyDescent="0.45">
      <c r="A190" s="67" t="s">
        <v>34</v>
      </c>
      <c r="B190" s="67"/>
      <c r="C190" s="67"/>
      <c r="D190" s="67"/>
      <c r="E190" s="67"/>
      <c r="F190" s="67"/>
      <c r="G190" s="67"/>
      <c r="H190" s="67"/>
      <c r="I190" s="45" t="s">
        <v>35</v>
      </c>
      <c r="J190" s="55">
        <v>1</v>
      </c>
      <c r="K190" s="24"/>
      <c r="L190" s="24"/>
      <c r="M190" s="45" t="s">
        <v>21</v>
      </c>
      <c r="N190" s="25">
        <f>SUM(N186)</f>
        <v>11.241300000000001</v>
      </c>
      <c r="O190" s="25">
        <f>SUM(O186)</f>
        <v>8.6895000000000007</v>
      </c>
    </row>
    <row r="191" spans="1:17" ht="9.75" customHeight="1" x14ac:dyDescent="0.45">
      <c r="A191" s="9"/>
      <c r="B191" s="9"/>
      <c r="C191" s="9"/>
      <c r="D191" s="9"/>
      <c r="E191" s="9"/>
      <c r="F191" s="9"/>
      <c r="G191" s="9"/>
      <c r="H191" s="8"/>
      <c r="I191" s="46"/>
      <c r="J191" s="8"/>
      <c r="K191" s="8"/>
      <c r="L191" s="8"/>
      <c r="M191" s="46"/>
      <c r="N191" s="9"/>
      <c r="O191" s="8"/>
    </row>
    <row r="192" spans="1:17" s="1" customFormat="1" x14ac:dyDescent="0.45">
      <c r="A192" s="66" t="s">
        <v>28</v>
      </c>
      <c r="B192" s="66"/>
      <c r="C192" s="66"/>
      <c r="D192" s="66"/>
      <c r="E192" s="11"/>
      <c r="F192" s="11">
        <f>(4.88*1000)</f>
        <v>4880</v>
      </c>
      <c r="G192" s="12" t="s">
        <v>0</v>
      </c>
      <c r="H192" s="13">
        <f>(2.135*1000)</f>
        <v>2135</v>
      </c>
      <c r="I192" s="12"/>
      <c r="J192" s="12"/>
      <c r="K192" s="12"/>
      <c r="L192" s="12"/>
      <c r="M192" s="12"/>
      <c r="N192" s="12"/>
      <c r="O192" s="12"/>
      <c r="Q192" s="9"/>
    </row>
    <row r="193" spans="1:17" ht="2.2000000000000002" customHeight="1" x14ac:dyDescent="0.4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7" ht="5.2" customHeight="1" x14ac:dyDescent="0.45">
      <c r="A194" s="8"/>
      <c r="B194" s="8"/>
      <c r="C194" s="8"/>
      <c r="D194" s="8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7" s="6" customFormat="1" ht="14.55" hidden="1" customHeight="1" x14ac:dyDescent="0.45">
      <c r="A195" s="14" t="s">
        <v>1</v>
      </c>
      <c r="B195" s="14"/>
      <c r="C195" s="14"/>
      <c r="D195" s="14"/>
      <c r="E195" s="14" t="e">
        <f>(width*1000)</f>
        <v>#NAME?</v>
      </c>
      <c r="F195" s="14"/>
      <c r="G195" s="15"/>
      <c r="H195" s="16">
        <f>(5.06*1000)</f>
        <v>5060</v>
      </c>
      <c r="I195" s="16">
        <f>(4.88*1000)</f>
        <v>4880</v>
      </c>
      <c r="J195" s="14" t="e">
        <f>(height*1000)</f>
        <v>#NAME?</v>
      </c>
      <c r="K195" s="16">
        <f>(2.135*1000)</f>
        <v>2135</v>
      </c>
      <c r="L195" s="15"/>
      <c r="M195" s="17">
        <f>(2.645*1000)</f>
        <v>2645</v>
      </c>
      <c r="N195" s="18">
        <v>13.383699999999999</v>
      </c>
      <c r="O195" s="14"/>
      <c r="Q195" s="14"/>
    </row>
    <row r="196" spans="1:17" s="2" customFormat="1" ht="13.9" x14ac:dyDescent="0.45">
      <c r="A196" s="8"/>
      <c r="B196" s="8"/>
      <c r="C196" s="8"/>
      <c r="D196" s="8"/>
      <c r="E196" s="8" t="s">
        <v>42</v>
      </c>
      <c r="F196" s="8"/>
      <c r="G196" s="8"/>
      <c r="H196" s="8" t="s">
        <v>30</v>
      </c>
      <c r="I196" s="8" t="s">
        <v>43</v>
      </c>
      <c r="J196" s="8" t="s">
        <v>44</v>
      </c>
      <c r="K196" s="19">
        <f>IF((H195&gt;0),(H195),IF((I195)&gt;0,(I195),(E195)))</f>
        <v>5060</v>
      </c>
      <c r="L196" s="53" t="s">
        <v>0</v>
      </c>
      <c r="M196" s="21">
        <f>IF((M195&gt;0),(M195),IF((K195)&gt;0,(K195),(J195)))</f>
        <v>2645</v>
      </c>
      <c r="N196" s="22">
        <f>IF((N195=""),(O196),IF((N195)&gt;0,(N195),(O196)))</f>
        <v>13.383699999999999</v>
      </c>
      <c r="O196" s="22">
        <v>10.418799999999999</v>
      </c>
      <c r="Q196" s="8"/>
    </row>
    <row r="197" spans="1:17" s="2" customFormat="1" ht="13.9" x14ac:dyDescent="0.45">
      <c r="A197" s="8"/>
      <c r="B197" s="8"/>
      <c r="C197" s="8"/>
      <c r="D197" s="8"/>
      <c r="E197" s="8" t="s">
        <v>45</v>
      </c>
      <c r="F197" s="8"/>
      <c r="G197" s="8"/>
      <c r="H197" s="8"/>
      <c r="I197" s="21">
        <f>(0.02*1000)</f>
        <v>20</v>
      </c>
      <c r="J197" s="8" t="s">
        <v>32</v>
      </c>
      <c r="K197" s="19">
        <f>(4.88*1000)</f>
        <v>4880</v>
      </c>
      <c r="L197" s="53" t="s">
        <v>0</v>
      </c>
      <c r="M197" s="21">
        <f>(2.135*1000)</f>
        <v>2135</v>
      </c>
      <c r="N197" s="21"/>
      <c r="O197" s="22"/>
      <c r="Q197" s="8"/>
    </row>
    <row r="198" spans="1:17" s="2" customFormat="1" ht="13.9" x14ac:dyDescent="0.45">
      <c r="A198" s="8"/>
      <c r="B198" s="8"/>
      <c r="C198" s="8"/>
      <c r="D198" s="8"/>
      <c r="E198" s="8"/>
      <c r="F198" s="8"/>
      <c r="G198" s="8"/>
      <c r="H198" s="8"/>
      <c r="I198" s="21">
        <f>0.035*1000</f>
        <v>35</v>
      </c>
      <c r="J198" s="8" t="s">
        <v>46</v>
      </c>
      <c r="K198" s="23"/>
      <c r="L198" s="8"/>
      <c r="M198" s="21"/>
      <c r="N198" s="21"/>
      <c r="O198" s="8"/>
      <c r="Q198" s="8"/>
    </row>
    <row r="199" spans="1:17" ht="5.2" customHeight="1" x14ac:dyDescent="0.45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</row>
    <row r="200" spans="1:17" x14ac:dyDescent="0.45">
      <c r="A200" s="67" t="s">
        <v>34</v>
      </c>
      <c r="B200" s="67"/>
      <c r="C200" s="67"/>
      <c r="D200" s="67"/>
      <c r="E200" s="67"/>
      <c r="F200" s="67"/>
      <c r="G200" s="67"/>
      <c r="H200" s="67"/>
      <c r="I200" s="45" t="s">
        <v>35</v>
      </c>
      <c r="J200" s="55">
        <v>1</v>
      </c>
      <c r="K200" s="24"/>
      <c r="L200" s="24"/>
      <c r="M200" s="45" t="s">
        <v>21</v>
      </c>
      <c r="N200" s="25">
        <f>SUM(N196)</f>
        <v>13.383699999999999</v>
      </c>
      <c r="O200" s="25">
        <f>SUM(O196)</f>
        <v>10.418799999999999</v>
      </c>
    </row>
    <row r="201" spans="1:17" ht="9.75" customHeight="1" x14ac:dyDescent="0.45">
      <c r="A201" s="9"/>
      <c r="B201" s="9"/>
      <c r="C201" s="9"/>
      <c r="D201" s="9"/>
      <c r="E201" s="9"/>
      <c r="F201" s="9"/>
      <c r="G201" s="9"/>
      <c r="H201" s="8"/>
      <c r="I201" s="46"/>
      <c r="J201" s="8"/>
      <c r="K201" s="8"/>
      <c r="L201" s="8"/>
      <c r="M201" s="46"/>
      <c r="N201" s="9"/>
      <c r="O201" s="8"/>
    </row>
    <row r="202" spans="1:17" x14ac:dyDescent="0.45">
      <c r="A202" s="74" t="s">
        <v>47</v>
      </c>
      <c r="B202" s="74"/>
      <c r="C202" s="74"/>
      <c r="D202" s="74"/>
      <c r="E202" s="74"/>
      <c r="F202" s="74"/>
      <c r="G202" s="74"/>
      <c r="H202" s="74"/>
      <c r="I202" s="75" t="s">
        <v>35</v>
      </c>
      <c r="J202" s="76">
        <v>21</v>
      </c>
      <c r="K202" s="77"/>
      <c r="L202" s="77"/>
      <c r="M202" s="75" t="s">
        <v>21</v>
      </c>
      <c r="N202" s="78">
        <f>SUM(N123,N133,N143,N160,N170,N180,N190,N200)</f>
        <v>113.9139</v>
      </c>
      <c r="O202" s="78">
        <f>SUM(O123,O133,O143,O160,O170,O180,O190,O200)</f>
        <v>87.194800000000015</v>
      </c>
    </row>
    <row r="203" spans="1:17" ht="9.75" customHeight="1" x14ac:dyDescent="0.45">
      <c r="A203" s="9"/>
      <c r="B203" s="9"/>
      <c r="C203" s="9"/>
      <c r="D203" s="9"/>
      <c r="E203" s="9"/>
      <c r="F203" s="9"/>
      <c r="G203" s="9"/>
      <c r="H203" s="8"/>
      <c r="I203" s="46"/>
      <c r="J203" s="8"/>
      <c r="K203" s="8"/>
      <c r="L203" s="8"/>
      <c r="M203" s="46"/>
      <c r="N203" s="9"/>
      <c r="O203" s="8"/>
    </row>
    <row r="204" spans="1:17" x14ac:dyDescent="0.45">
      <c r="A204" s="72" t="s">
        <v>9</v>
      </c>
      <c r="B204" s="72"/>
      <c r="C204" s="72"/>
      <c r="D204" s="72"/>
      <c r="E204" s="73" t="s">
        <v>101</v>
      </c>
      <c r="F204" s="73"/>
      <c r="G204" s="73"/>
      <c r="H204" s="73"/>
      <c r="I204" s="73"/>
      <c r="J204" s="73"/>
      <c r="K204" s="73"/>
      <c r="L204" s="73"/>
      <c r="M204" s="73"/>
      <c r="N204" s="73"/>
      <c r="O204" s="73"/>
    </row>
    <row r="205" spans="1:17" s="3" customFormat="1" ht="9.75" customHeight="1" x14ac:dyDescent="0.45">
      <c r="Q205" s="58"/>
    </row>
    <row r="206" spans="1:17" x14ac:dyDescent="0.45">
      <c r="A206" s="8"/>
      <c r="B206" s="8"/>
      <c r="C206" s="8"/>
      <c r="D206" s="8"/>
      <c r="E206" s="63" t="s">
        <v>11</v>
      </c>
      <c r="F206" s="63"/>
      <c r="G206" s="9"/>
      <c r="H206" s="9" t="s">
        <v>12</v>
      </c>
      <c r="I206" s="9" t="s">
        <v>13</v>
      </c>
      <c r="J206" s="41" t="s">
        <v>14</v>
      </c>
      <c r="K206" s="64" t="s">
        <v>15</v>
      </c>
      <c r="L206" s="64"/>
      <c r="M206" s="64"/>
      <c r="N206" s="9" t="s">
        <v>15</v>
      </c>
      <c r="O206" s="41" t="s">
        <v>16</v>
      </c>
    </row>
    <row r="207" spans="1:17" x14ac:dyDescent="0.45">
      <c r="A207" s="8"/>
      <c r="B207" s="8"/>
      <c r="C207" s="8"/>
      <c r="D207" s="8"/>
      <c r="E207" s="63" t="s">
        <v>17</v>
      </c>
      <c r="F207" s="63"/>
      <c r="G207" s="9"/>
      <c r="H207" s="9" t="s">
        <v>18</v>
      </c>
      <c r="I207" s="41" t="s">
        <v>19</v>
      </c>
      <c r="J207" s="41" t="s">
        <v>20</v>
      </c>
      <c r="K207" s="64" t="s">
        <v>16</v>
      </c>
      <c r="L207" s="64"/>
      <c r="M207" s="64"/>
      <c r="N207" s="9" t="s">
        <v>21</v>
      </c>
      <c r="O207" s="9" t="s">
        <v>21</v>
      </c>
    </row>
    <row r="208" spans="1:17" x14ac:dyDescent="0.45">
      <c r="A208" s="43"/>
      <c r="B208" s="43"/>
      <c r="C208" s="43"/>
      <c r="D208" s="43"/>
      <c r="E208" s="65" t="s">
        <v>22</v>
      </c>
      <c r="F208" s="65"/>
      <c r="G208" s="43"/>
      <c r="H208" s="43" t="s">
        <v>23</v>
      </c>
      <c r="I208" s="44" t="s">
        <v>24</v>
      </c>
      <c r="J208" s="43" t="s">
        <v>25</v>
      </c>
      <c r="K208" s="51" t="s">
        <v>26</v>
      </c>
      <c r="L208" s="52" t="s">
        <v>0</v>
      </c>
      <c r="M208" s="10" t="s">
        <v>27</v>
      </c>
      <c r="N208" s="42"/>
      <c r="O208" s="43"/>
    </row>
    <row r="209" spans="1:17" ht="9.75" customHeight="1" x14ac:dyDescent="0.4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7" s="1" customFormat="1" x14ac:dyDescent="0.45">
      <c r="A210" s="66" t="s">
        <v>28</v>
      </c>
      <c r="B210" s="66"/>
      <c r="C210" s="66"/>
      <c r="D210" s="66"/>
      <c r="E210" s="11"/>
      <c r="F210" s="11">
        <f>(1.22*1000)</f>
        <v>1220</v>
      </c>
      <c r="G210" s="12" t="s">
        <v>0</v>
      </c>
      <c r="H210" s="13">
        <f>(2.275*1000)</f>
        <v>2275</v>
      </c>
      <c r="I210" s="12"/>
      <c r="J210" s="12"/>
      <c r="K210" s="12"/>
      <c r="L210" s="12"/>
      <c r="M210" s="12"/>
      <c r="N210" s="12"/>
      <c r="O210" s="12"/>
      <c r="Q210" s="9"/>
    </row>
    <row r="211" spans="1:17" ht="2.2000000000000002" customHeight="1" x14ac:dyDescent="0.4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7" ht="5.2" customHeight="1" x14ac:dyDescent="0.45">
      <c r="A212" s="8"/>
      <c r="B212" s="8"/>
      <c r="C212" s="8"/>
      <c r="D212" s="8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7" s="6" customFormat="1" ht="14.55" hidden="1" customHeight="1" x14ac:dyDescent="0.45">
      <c r="A213" s="14" t="s">
        <v>1</v>
      </c>
      <c r="B213" s="14"/>
      <c r="C213" s="14"/>
      <c r="D213" s="14"/>
      <c r="E213" s="14" t="e">
        <f>(width*1000)</f>
        <v>#NAME?</v>
      </c>
      <c r="F213" s="14"/>
      <c r="G213" s="15"/>
      <c r="H213" s="16">
        <f>(1.4*1000)</f>
        <v>1400</v>
      </c>
      <c r="I213" s="16">
        <f>(1.22*1000)</f>
        <v>1220</v>
      </c>
      <c r="J213" s="14" t="e">
        <f>(height*1000)</f>
        <v>#NAME?</v>
      </c>
      <c r="K213" s="16">
        <f>(2.275*1000)</f>
        <v>2275</v>
      </c>
      <c r="L213" s="15"/>
      <c r="M213" s="17">
        <f>(2.435*1000)</f>
        <v>2435</v>
      </c>
      <c r="N213" s="18">
        <v>3.4089999999999998</v>
      </c>
      <c r="O213" s="14"/>
      <c r="Q213" s="14"/>
    </row>
    <row r="214" spans="1:17" s="2" customFormat="1" ht="13.9" x14ac:dyDescent="0.45">
      <c r="A214" s="8"/>
      <c r="B214" s="8"/>
      <c r="C214" s="8"/>
      <c r="D214" s="8"/>
      <c r="E214" s="8"/>
      <c r="F214" s="8"/>
      <c r="G214" s="8"/>
      <c r="H214" s="8" t="s">
        <v>86</v>
      </c>
      <c r="I214" s="8" t="s">
        <v>43</v>
      </c>
      <c r="J214" s="8" t="s">
        <v>44</v>
      </c>
      <c r="K214" s="19">
        <f>IF((H213&gt;0),(H213),IF((I213)&gt;0,(I213),(E213)))</f>
        <v>1400</v>
      </c>
      <c r="L214" s="53" t="s">
        <v>0</v>
      </c>
      <c r="M214" s="21">
        <f>IF((M213&gt;0),(M213),IF((K213)&gt;0,(K213),(J213)))</f>
        <v>2435</v>
      </c>
      <c r="N214" s="22">
        <f>IF((N213=""),(O214),IF((N213)&gt;0,(N213),(O214)))</f>
        <v>3.4089999999999998</v>
      </c>
      <c r="O214" s="22">
        <v>2.7755000000000001</v>
      </c>
      <c r="Q214" s="8"/>
    </row>
    <row r="215" spans="1:17" s="2" customFormat="1" ht="13.9" x14ac:dyDescent="0.45">
      <c r="A215" s="8"/>
      <c r="B215" s="8"/>
      <c r="C215" s="8"/>
      <c r="D215" s="8"/>
      <c r="E215" s="8"/>
      <c r="F215" s="8"/>
      <c r="G215" s="8"/>
      <c r="H215" s="8"/>
      <c r="I215" s="21">
        <f>(0.04*1000)</f>
        <v>40</v>
      </c>
      <c r="J215" s="8" t="s">
        <v>32</v>
      </c>
      <c r="K215" s="19">
        <f>(1.22*1000)</f>
        <v>1220</v>
      </c>
      <c r="L215" s="53" t="s">
        <v>0</v>
      </c>
      <c r="M215" s="21">
        <f>(2.275*1000)</f>
        <v>2275</v>
      </c>
      <c r="N215" s="21"/>
      <c r="O215" s="22"/>
      <c r="Q215" s="8"/>
    </row>
    <row r="216" spans="1:17" s="2" customFormat="1" ht="13.9" x14ac:dyDescent="0.45">
      <c r="A216" s="8"/>
      <c r="B216" s="8"/>
      <c r="C216" s="8"/>
      <c r="D216" s="8"/>
      <c r="E216" s="8"/>
      <c r="F216" s="8"/>
      <c r="G216" s="8"/>
      <c r="H216" s="8"/>
      <c r="I216" s="21">
        <f>0.295*1000</f>
        <v>295</v>
      </c>
      <c r="J216" s="8" t="s">
        <v>87</v>
      </c>
      <c r="K216" s="23"/>
      <c r="L216" s="8"/>
      <c r="M216" s="21"/>
      <c r="N216" s="21"/>
      <c r="O216" s="8"/>
      <c r="Q216" s="8"/>
    </row>
    <row r="217" spans="1:17" ht="5.2" customHeight="1" x14ac:dyDescent="0.45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</row>
    <row r="218" spans="1:17" ht="2.2000000000000002" customHeight="1" x14ac:dyDescent="0.4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7" ht="5.2" customHeight="1" x14ac:dyDescent="0.45">
      <c r="A219" s="8"/>
      <c r="B219" s="8"/>
      <c r="C219" s="8"/>
      <c r="D219" s="8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7" s="6" customFormat="1" ht="14.55" hidden="1" customHeight="1" x14ac:dyDescent="0.45">
      <c r="A220" s="14" t="s">
        <v>1</v>
      </c>
      <c r="B220" s="14"/>
      <c r="C220" s="14"/>
      <c r="D220" s="14"/>
      <c r="E220" s="14" t="e">
        <f>(width*1000)</f>
        <v>#NAME?</v>
      </c>
      <c r="F220" s="14"/>
      <c r="G220" s="15"/>
      <c r="H220" s="16">
        <f>(1.4*1000)</f>
        <v>1400</v>
      </c>
      <c r="I220" s="16">
        <f>(1.22*1000)</f>
        <v>1220</v>
      </c>
      <c r="J220" s="14" t="e">
        <f>(height*1000)</f>
        <v>#NAME?</v>
      </c>
      <c r="K220" s="16">
        <f>(2.275*1000)</f>
        <v>2275</v>
      </c>
      <c r="L220" s="15"/>
      <c r="M220" s="17">
        <f>(2.535*1000)</f>
        <v>2535</v>
      </c>
      <c r="N220" s="18">
        <v>3.5489999999999999</v>
      </c>
      <c r="O220" s="14"/>
      <c r="Q220" s="14"/>
    </row>
    <row r="221" spans="1:17" s="2" customFormat="1" ht="13.9" x14ac:dyDescent="0.45">
      <c r="A221" s="8"/>
      <c r="B221" s="8"/>
      <c r="C221" s="8"/>
      <c r="D221" s="8"/>
      <c r="E221" s="8" t="s">
        <v>102</v>
      </c>
      <c r="F221" s="8"/>
      <c r="G221" s="8"/>
      <c r="H221" s="8" t="s">
        <v>56</v>
      </c>
      <c r="I221" s="8" t="s">
        <v>43</v>
      </c>
      <c r="J221" s="8" t="s">
        <v>44</v>
      </c>
      <c r="K221" s="19">
        <f>IF((H220&gt;0),(H220),IF((I220)&gt;0,(I220),(E220)))</f>
        <v>1400</v>
      </c>
      <c r="L221" s="53" t="s">
        <v>0</v>
      </c>
      <c r="M221" s="21">
        <f>IF((M220&gt;0),(M220),IF((K220)&gt;0,(K220),(J220)))</f>
        <v>2535</v>
      </c>
      <c r="N221" s="22">
        <f>IF((N220=""),(O221),IF((N220)&gt;0,(N220),(O221)))</f>
        <v>3.5489999999999999</v>
      </c>
      <c r="O221" s="22">
        <v>2.7755000000000001</v>
      </c>
      <c r="Q221" s="8"/>
    </row>
    <row r="222" spans="1:17" s="2" customFormat="1" ht="13.9" x14ac:dyDescent="0.45">
      <c r="A222" s="8"/>
      <c r="B222" s="8"/>
      <c r="C222" s="8"/>
      <c r="D222" s="8"/>
      <c r="E222" s="8" t="s">
        <v>67</v>
      </c>
      <c r="F222" s="8"/>
      <c r="G222" s="8"/>
      <c r="H222" s="8"/>
      <c r="I222" s="21">
        <f>(0*1000)</f>
        <v>0</v>
      </c>
      <c r="J222" s="8" t="s">
        <v>32</v>
      </c>
      <c r="K222" s="19">
        <f>(1.22*1000)</f>
        <v>1220</v>
      </c>
      <c r="L222" s="53" t="s">
        <v>0</v>
      </c>
      <c r="M222" s="21">
        <f>(2.275*1000)</f>
        <v>2275</v>
      </c>
      <c r="N222" s="21"/>
      <c r="O222" s="22"/>
      <c r="Q222" s="8"/>
    </row>
    <row r="223" spans="1:17" s="2" customFormat="1" ht="13.9" x14ac:dyDescent="0.45">
      <c r="A223" s="8"/>
      <c r="B223" s="8"/>
      <c r="C223" s="8"/>
      <c r="D223" s="8"/>
      <c r="E223" s="8"/>
      <c r="F223" s="8"/>
      <c r="G223" s="8"/>
      <c r="H223" s="8"/>
      <c r="I223" s="21">
        <f>0.295*1000</f>
        <v>295</v>
      </c>
      <c r="J223" s="8" t="s">
        <v>50</v>
      </c>
      <c r="K223" s="23"/>
      <c r="L223" s="8"/>
      <c r="M223" s="21"/>
      <c r="N223" s="21"/>
      <c r="O223" s="8"/>
      <c r="Q223" s="8"/>
    </row>
    <row r="224" spans="1:17" ht="5.2" customHeight="1" x14ac:dyDescent="0.45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</row>
    <row r="225" spans="1:17" ht="2.2000000000000002" customHeight="1" x14ac:dyDescent="0.4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7" ht="5.2" customHeight="1" x14ac:dyDescent="0.45">
      <c r="A226" s="8"/>
      <c r="B226" s="8"/>
      <c r="C226" s="8"/>
      <c r="D226" s="8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7" s="6" customFormat="1" ht="14.55" hidden="1" customHeight="1" x14ac:dyDescent="0.45">
      <c r="A227" s="14" t="s">
        <v>1</v>
      </c>
      <c r="B227" s="14"/>
      <c r="C227" s="14"/>
      <c r="D227" s="14"/>
      <c r="E227" s="14" t="e">
        <f>(width*1000)</f>
        <v>#NAME?</v>
      </c>
      <c r="F227" s="14"/>
      <c r="G227" s="15"/>
      <c r="H227" s="16">
        <f>(1.4*1000)</f>
        <v>1400</v>
      </c>
      <c r="I227" s="16">
        <f>(1.22*1000)</f>
        <v>1220</v>
      </c>
      <c r="J227" s="14" t="e">
        <f>(height*1000)</f>
        <v>#NAME?</v>
      </c>
      <c r="K227" s="16">
        <f>(2.275*1000)</f>
        <v>2275</v>
      </c>
      <c r="L227" s="15"/>
      <c r="M227" s="17">
        <f>(2.535*1000)</f>
        <v>2535</v>
      </c>
      <c r="N227" s="18">
        <v>3.5489999999999999</v>
      </c>
      <c r="O227" s="14"/>
      <c r="Q227" s="14"/>
    </row>
    <row r="228" spans="1:17" s="2" customFormat="1" ht="13.9" x14ac:dyDescent="0.45">
      <c r="A228" s="8"/>
      <c r="B228" s="8"/>
      <c r="C228" s="8"/>
      <c r="D228" s="8"/>
      <c r="E228" s="8" t="s">
        <v>102</v>
      </c>
      <c r="F228" s="8"/>
      <c r="G228" s="8"/>
      <c r="H228" s="8" t="s">
        <v>58</v>
      </c>
      <c r="I228" s="8" t="s">
        <v>43</v>
      </c>
      <c r="J228" s="8" t="s">
        <v>44</v>
      </c>
      <c r="K228" s="19">
        <f>IF((H227&gt;0),(H227),IF((I227)&gt;0,(I227),(E227)))</f>
        <v>1400</v>
      </c>
      <c r="L228" s="53" t="s">
        <v>0</v>
      </c>
      <c r="M228" s="21">
        <f>IF((M227&gt;0),(M227),IF((K227)&gt;0,(K227),(J227)))</f>
        <v>2535</v>
      </c>
      <c r="N228" s="22">
        <f>IF((N227=""),(O228),IF((N227)&gt;0,(N227),(O228)))</f>
        <v>3.5489999999999999</v>
      </c>
      <c r="O228" s="22">
        <v>2.7755000000000001</v>
      </c>
      <c r="Q228" s="8"/>
    </row>
    <row r="229" spans="1:17" s="2" customFormat="1" ht="13.9" x14ac:dyDescent="0.45">
      <c r="A229" s="8"/>
      <c r="B229" s="8"/>
      <c r="C229" s="8"/>
      <c r="D229" s="8"/>
      <c r="E229" s="8" t="s">
        <v>45</v>
      </c>
      <c r="F229" s="8"/>
      <c r="G229" s="8"/>
      <c r="H229" s="8"/>
      <c r="I229" s="21">
        <f>(0*1000)</f>
        <v>0</v>
      </c>
      <c r="J229" s="8" t="s">
        <v>32</v>
      </c>
      <c r="K229" s="19">
        <f>(1.22*1000)</f>
        <v>1220</v>
      </c>
      <c r="L229" s="53" t="s">
        <v>0</v>
      </c>
      <c r="M229" s="21">
        <f>(2.275*1000)</f>
        <v>2275</v>
      </c>
      <c r="N229" s="21"/>
      <c r="O229" s="22"/>
      <c r="Q229" s="8"/>
    </row>
    <row r="230" spans="1:17" s="2" customFormat="1" ht="13.9" x14ac:dyDescent="0.45">
      <c r="A230" s="8"/>
      <c r="B230" s="8"/>
      <c r="C230" s="8"/>
      <c r="D230" s="8"/>
      <c r="E230" s="8"/>
      <c r="F230" s="8"/>
      <c r="G230" s="8"/>
      <c r="H230" s="8"/>
      <c r="I230" s="21">
        <f>0.295*1000</f>
        <v>295</v>
      </c>
      <c r="J230" s="8" t="s">
        <v>50</v>
      </c>
      <c r="K230" s="23"/>
      <c r="L230" s="8"/>
      <c r="M230" s="21"/>
      <c r="N230" s="21"/>
      <c r="O230" s="8"/>
      <c r="Q230" s="8"/>
    </row>
    <row r="231" spans="1:17" ht="5.2" customHeight="1" x14ac:dyDescent="0.45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</row>
    <row r="232" spans="1:17" ht="2.2000000000000002" customHeight="1" x14ac:dyDescent="0.4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7" ht="5.2" customHeight="1" x14ac:dyDescent="0.45">
      <c r="A233" s="8"/>
      <c r="B233" s="8"/>
      <c r="C233" s="8"/>
      <c r="D233" s="8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7" s="6" customFormat="1" ht="14.55" hidden="1" customHeight="1" x14ac:dyDescent="0.45">
      <c r="A234" s="14" t="s">
        <v>1</v>
      </c>
      <c r="B234" s="14"/>
      <c r="C234" s="14"/>
      <c r="D234" s="14"/>
      <c r="E234" s="14" t="e">
        <f>(width*1000)</f>
        <v>#NAME?</v>
      </c>
      <c r="F234" s="14"/>
      <c r="G234" s="15"/>
      <c r="H234" s="16">
        <f>(1.4*1000)</f>
        <v>1400</v>
      </c>
      <c r="I234" s="16">
        <f>(1.22*1000)</f>
        <v>1220</v>
      </c>
      <c r="J234" s="14" t="e">
        <f>(height*1000)</f>
        <v>#NAME?</v>
      </c>
      <c r="K234" s="16">
        <f>(2.275*1000)</f>
        <v>2275</v>
      </c>
      <c r="L234" s="15"/>
      <c r="M234" s="17">
        <f>(2.535*1000)</f>
        <v>2535</v>
      </c>
      <c r="N234" s="18">
        <v>3.5489999999999999</v>
      </c>
      <c r="O234" s="14"/>
      <c r="Q234" s="14"/>
    </row>
    <row r="235" spans="1:17" s="2" customFormat="1" ht="13.9" x14ac:dyDescent="0.45">
      <c r="A235" s="8"/>
      <c r="B235" s="8"/>
      <c r="C235" s="8"/>
      <c r="D235" s="8"/>
      <c r="E235" s="8" t="s">
        <v>102</v>
      </c>
      <c r="F235" s="8"/>
      <c r="G235" s="8"/>
      <c r="H235" s="8" t="s">
        <v>60</v>
      </c>
      <c r="I235" s="8" t="s">
        <v>43</v>
      </c>
      <c r="J235" s="8" t="s">
        <v>44</v>
      </c>
      <c r="K235" s="19">
        <f>IF((H234&gt;0),(H234),IF((I234)&gt;0,(I234),(E234)))</f>
        <v>1400</v>
      </c>
      <c r="L235" s="53" t="s">
        <v>0</v>
      </c>
      <c r="M235" s="21">
        <f>IF((M234&gt;0),(M234),IF((K234)&gt;0,(K234),(J234)))</f>
        <v>2535</v>
      </c>
      <c r="N235" s="22">
        <f>IF((N234=""),(O235),IF((N234)&gt;0,(N234),(O235)))</f>
        <v>3.5489999999999999</v>
      </c>
      <c r="O235" s="22">
        <v>2.7755000000000001</v>
      </c>
      <c r="Q235" s="8"/>
    </row>
    <row r="236" spans="1:17" s="2" customFormat="1" ht="13.9" x14ac:dyDescent="0.45">
      <c r="A236" s="8"/>
      <c r="B236" s="8"/>
      <c r="C236" s="8"/>
      <c r="D236" s="8"/>
      <c r="E236" s="8" t="s">
        <v>45</v>
      </c>
      <c r="F236" s="8"/>
      <c r="G236" s="8"/>
      <c r="H236" s="8"/>
      <c r="I236" s="21">
        <f>(0*1000)</f>
        <v>0</v>
      </c>
      <c r="J236" s="8" t="s">
        <v>32</v>
      </c>
      <c r="K236" s="19">
        <f>(1.22*1000)</f>
        <v>1220</v>
      </c>
      <c r="L236" s="53" t="s">
        <v>0</v>
      </c>
      <c r="M236" s="21">
        <f>(2.275*1000)</f>
        <v>2275</v>
      </c>
      <c r="N236" s="21"/>
      <c r="O236" s="22"/>
      <c r="Q236" s="8"/>
    </row>
    <row r="237" spans="1:17" s="2" customFormat="1" ht="13.9" x14ac:dyDescent="0.45">
      <c r="A237" s="8"/>
      <c r="B237" s="8"/>
      <c r="C237" s="8"/>
      <c r="D237" s="8"/>
      <c r="E237" s="8"/>
      <c r="F237" s="8"/>
      <c r="G237" s="8"/>
      <c r="H237" s="8"/>
      <c r="I237" s="21">
        <f>0.295*1000</f>
        <v>295</v>
      </c>
      <c r="J237" s="8" t="s">
        <v>50</v>
      </c>
      <c r="K237" s="23"/>
      <c r="L237" s="8"/>
      <c r="M237" s="21"/>
      <c r="N237" s="21"/>
      <c r="O237" s="8"/>
      <c r="Q237" s="8"/>
    </row>
    <row r="238" spans="1:17" ht="5.2" customHeight="1" x14ac:dyDescent="0.45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</row>
    <row r="239" spans="1:17" ht="2.2000000000000002" customHeight="1" x14ac:dyDescent="0.4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7" ht="5.2" customHeight="1" x14ac:dyDescent="0.45">
      <c r="A240" s="8"/>
      <c r="B240" s="8"/>
      <c r="C240" s="8"/>
      <c r="D240" s="8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7" s="6" customFormat="1" ht="14.55" hidden="1" customHeight="1" x14ac:dyDescent="0.45">
      <c r="A241" s="14" t="s">
        <v>1</v>
      </c>
      <c r="B241" s="14"/>
      <c r="C241" s="14"/>
      <c r="D241" s="14"/>
      <c r="E241" s="14" t="e">
        <f>(width*1000)</f>
        <v>#NAME?</v>
      </c>
      <c r="F241" s="14"/>
      <c r="G241" s="15"/>
      <c r="H241" s="16">
        <f>(1.4*1000)</f>
        <v>1400</v>
      </c>
      <c r="I241" s="16">
        <f>(1.22*1000)</f>
        <v>1220</v>
      </c>
      <c r="J241" s="14" t="e">
        <f>(height*1000)</f>
        <v>#NAME?</v>
      </c>
      <c r="K241" s="16">
        <f>(2.275*1000)</f>
        <v>2275</v>
      </c>
      <c r="L241" s="15"/>
      <c r="M241" s="17">
        <f>(2.535*1000)</f>
        <v>2535</v>
      </c>
      <c r="N241" s="18">
        <v>3.5489999999999999</v>
      </c>
      <c r="O241" s="14"/>
      <c r="Q241" s="14"/>
    </row>
    <row r="242" spans="1:17" s="2" customFormat="1" ht="13.9" x14ac:dyDescent="0.45">
      <c r="A242" s="8"/>
      <c r="B242" s="8"/>
      <c r="C242" s="8"/>
      <c r="D242" s="8"/>
      <c r="E242" s="8" t="s">
        <v>102</v>
      </c>
      <c r="F242" s="8"/>
      <c r="G242" s="8"/>
      <c r="H242" s="8" t="s">
        <v>62</v>
      </c>
      <c r="I242" s="8" t="s">
        <v>43</v>
      </c>
      <c r="J242" s="8" t="s">
        <v>44</v>
      </c>
      <c r="K242" s="19">
        <f>IF((H241&gt;0),(H241),IF((I241)&gt;0,(I241),(E241)))</f>
        <v>1400</v>
      </c>
      <c r="L242" s="53" t="s">
        <v>0</v>
      </c>
      <c r="M242" s="21">
        <f>IF((M241&gt;0),(M241),IF((K241)&gt;0,(K241),(J241)))</f>
        <v>2535</v>
      </c>
      <c r="N242" s="22">
        <f>IF((N241=""),(O242),IF((N241)&gt;0,(N241),(O242)))</f>
        <v>3.5489999999999999</v>
      </c>
      <c r="O242" s="22">
        <v>2.7755000000000001</v>
      </c>
      <c r="Q242" s="8"/>
    </row>
    <row r="243" spans="1:17" s="2" customFormat="1" ht="13.9" x14ac:dyDescent="0.45">
      <c r="A243" s="8"/>
      <c r="B243" s="8"/>
      <c r="C243" s="8"/>
      <c r="D243" s="8"/>
      <c r="E243" s="8" t="s">
        <v>45</v>
      </c>
      <c r="F243" s="8"/>
      <c r="G243" s="8"/>
      <c r="H243" s="8"/>
      <c r="I243" s="21">
        <f>(0*1000)</f>
        <v>0</v>
      </c>
      <c r="J243" s="8" t="s">
        <v>32</v>
      </c>
      <c r="K243" s="19">
        <f>(1.22*1000)</f>
        <v>1220</v>
      </c>
      <c r="L243" s="53" t="s">
        <v>0</v>
      </c>
      <c r="M243" s="21">
        <f>(2.275*1000)</f>
        <v>2275</v>
      </c>
      <c r="N243" s="21"/>
      <c r="O243" s="22"/>
      <c r="Q243" s="8"/>
    </row>
    <row r="244" spans="1:17" s="2" customFormat="1" ht="13.9" x14ac:dyDescent="0.45">
      <c r="A244" s="8"/>
      <c r="B244" s="8"/>
      <c r="C244" s="8"/>
      <c r="D244" s="8"/>
      <c r="E244" s="8"/>
      <c r="F244" s="8"/>
      <c r="G244" s="8"/>
      <c r="H244" s="8"/>
      <c r="I244" s="21">
        <f>0.295*1000</f>
        <v>295</v>
      </c>
      <c r="J244" s="8" t="s">
        <v>50</v>
      </c>
      <c r="K244" s="23"/>
      <c r="L244" s="8"/>
      <c r="M244" s="21"/>
      <c r="N244" s="21"/>
      <c r="O244" s="8"/>
      <c r="Q244" s="8"/>
    </row>
    <row r="245" spans="1:17" ht="5.2" customHeight="1" x14ac:dyDescent="0.45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</row>
    <row r="246" spans="1:17" ht="2.2000000000000002" customHeight="1" x14ac:dyDescent="0.4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7" ht="5.2" customHeight="1" x14ac:dyDescent="0.45">
      <c r="A247" s="8"/>
      <c r="B247" s="8"/>
      <c r="C247" s="8"/>
      <c r="D247" s="8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7" s="6" customFormat="1" ht="14.55" hidden="1" customHeight="1" x14ac:dyDescent="0.45">
      <c r="A248" s="14" t="s">
        <v>1</v>
      </c>
      <c r="B248" s="14"/>
      <c r="C248" s="14"/>
      <c r="D248" s="14"/>
      <c r="E248" s="14" t="e">
        <f>(width*1000)</f>
        <v>#NAME?</v>
      </c>
      <c r="F248" s="14"/>
      <c r="G248" s="15"/>
      <c r="H248" s="16">
        <f>(1.4*1000)</f>
        <v>1400</v>
      </c>
      <c r="I248" s="16">
        <f>(1.22*1000)</f>
        <v>1220</v>
      </c>
      <c r="J248" s="14" t="e">
        <f>(height*1000)</f>
        <v>#NAME?</v>
      </c>
      <c r="K248" s="16">
        <f>(2.275*1000)</f>
        <v>2275</v>
      </c>
      <c r="L248" s="15"/>
      <c r="M248" s="17">
        <f>(2.535*1000)</f>
        <v>2535</v>
      </c>
      <c r="N248" s="18">
        <v>3.5489999999999999</v>
      </c>
      <c r="O248" s="14"/>
      <c r="Q248" s="14"/>
    </row>
    <row r="249" spans="1:17" s="2" customFormat="1" ht="13.9" x14ac:dyDescent="0.45">
      <c r="A249" s="8"/>
      <c r="B249" s="8"/>
      <c r="C249" s="8"/>
      <c r="D249" s="8"/>
      <c r="E249" s="8" t="s">
        <v>102</v>
      </c>
      <c r="F249" s="8"/>
      <c r="G249" s="8"/>
      <c r="H249" s="8" t="s">
        <v>64</v>
      </c>
      <c r="I249" s="8" t="s">
        <v>43</v>
      </c>
      <c r="J249" s="8" t="s">
        <v>44</v>
      </c>
      <c r="K249" s="19">
        <f>IF((H248&gt;0),(H248),IF((I248)&gt;0,(I248),(E248)))</f>
        <v>1400</v>
      </c>
      <c r="L249" s="53" t="s">
        <v>0</v>
      </c>
      <c r="M249" s="21">
        <f>IF((M248&gt;0),(M248),IF((K248)&gt;0,(K248),(J248)))</f>
        <v>2535</v>
      </c>
      <c r="N249" s="22">
        <f>IF((N248=""),(O249),IF((N248)&gt;0,(N248),(O249)))</f>
        <v>3.5489999999999999</v>
      </c>
      <c r="O249" s="22">
        <v>2.7755000000000001</v>
      </c>
      <c r="Q249" s="8"/>
    </row>
    <row r="250" spans="1:17" s="2" customFormat="1" ht="13.9" x14ac:dyDescent="0.45">
      <c r="A250" s="8"/>
      <c r="B250" s="8"/>
      <c r="C250" s="8"/>
      <c r="D250" s="8"/>
      <c r="E250" s="8" t="s">
        <v>49</v>
      </c>
      <c r="F250" s="8"/>
      <c r="G250" s="8"/>
      <c r="H250" s="8"/>
      <c r="I250" s="21">
        <f>(0*1000)</f>
        <v>0</v>
      </c>
      <c r="J250" s="8" t="s">
        <v>32</v>
      </c>
      <c r="K250" s="19">
        <f>(1.22*1000)</f>
        <v>1220</v>
      </c>
      <c r="L250" s="53" t="s">
        <v>0</v>
      </c>
      <c r="M250" s="21">
        <f>(2.275*1000)</f>
        <v>2275</v>
      </c>
      <c r="N250" s="21"/>
      <c r="O250" s="22"/>
      <c r="Q250" s="8"/>
    </row>
    <row r="251" spans="1:17" s="2" customFormat="1" ht="13.9" x14ac:dyDescent="0.45">
      <c r="A251" s="8"/>
      <c r="B251" s="8"/>
      <c r="C251" s="8"/>
      <c r="D251" s="8"/>
      <c r="E251" s="8"/>
      <c r="F251" s="8"/>
      <c r="G251" s="8"/>
      <c r="H251" s="8"/>
      <c r="I251" s="21">
        <f>0.295*1000</f>
        <v>295</v>
      </c>
      <c r="J251" s="8" t="s">
        <v>50</v>
      </c>
      <c r="K251" s="23"/>
      <c r="L251" s="8"/>
      <c r="M251" s="21"/>
      <c r="N251" s="21"/>
      <c r="O251" s="8"/>
      <c r="Q251" s="8"/>
    </row>
    <row r="252" spans="1:17" ht="5.2" customHeight="1" x14ac:dyDescent="0.45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</row>
    <row r="253" spans="1:17" ht="2.2000000000000002" customHeight="1" x14ac:dyDescent="0.4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7" ht="5.2" customHeight="1" x14ac:dyDescent="0.45">
      <c r="A254" s="8"/>
      <c r="B254" s="8"/>
      <c r="C254" s="8"/>
      <c r="D254" s="8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7" s="6" customFormat="1" ht="14.55" hidden="1" customHeight="1" x14ac:dyDescent="0.45">
      <c r="A255" s="14" t="s">
        <v>1</v>
      </c>
      <c r="B255" s="14"/>
      <c r="C255" s="14"/>
      <c r="D255" s="14"/>
      <c r="E255" s="14" t="e">
        <f>(width*1000)</f>
        <v>#NAME?</v>
      </c>
      <c r="F255" s="14"/>
      <c r="G255" s="15"/>
      <c r="H255" s="16">
        <f>(1.4*1000)</f>
        <v>1400</v>
      </c>
      <c r="I255" s="16">
        <f>(1.22*1000)</f>
        <v>1220</v>
      </c>
      <c r="J255" s="14" t="e">
        <f>(height*1000)</f>
        <v>#NAME?</v>
      </c>
      <c r="K255" s="16">
        <f>(2.275*1000)</f>
        <v>2275</v>
      </c>
      <c r="L255" s="15"/>
      <c r="M255" s="17">
        <f>(2.535*1000)</f>
        <v>2535</v>
      </c>
      <c r="N255" s="18">
        <v>3.5489999999999999</v>
      </c>
      <c r="O255" s="14"/>
      <c r="Q255" s="14"/>
    </row>
    <row r="256" spans="1:17" s="2" customFormat="1" ht="13.9" x14ac:dyDescent="0.45">
      <c r="A256" s="8"/>
      <c r="B256" s="8"/>
      <c r="C256" s="8"/>
      <c r="D256" s="8"/>
      <c r="E256" s="8" t="s">
        <v>102</v>
      </c>
      <c r="F256" s="8"/>
      <c r="G256" s="8"/>
      <c r="H256" s="8" t="s">
        <v>53</v>
      </c>
      <c r="I256" s="8" t="s">
        <v>43</v>
      </c>
      <c r="J256" s="8" t="s">
        <v>44</v>
      </c>
      <c r="K256" s="19">
        <f>IF((H255&gt;0),(H255),IF((I255)&gt;0,(I255),(E255)))</f>
        <v>1400</v>
      </c>
      <c r="L256" s="53" t="s">
        <v>0</v>
      </c>
      <c r="M256" s="21">
        <f>IF((M255&gt;0),(M255),IF((K255)&gt;0,(K255),(J255)))</f>
        <v>2535</v>
      </c>
      <c r="N256" s="22">
        <f>IF((N255=""),(O256),IF((N255)&gt;0,(N255),(O256)))</f>
        <v>3.5489999999999999</v>
      </c>
      <c r="O256" s="22">
        <v>2.7755000000000001</v>
      </c>
      <c r="Q256" s="8"/>
    </row>
    <row r="257" spans="1:17" s="2" customFormat="1" ht="13.9" x14ac:dyDescent="0.45">
      <c r="A257" s="8"/>
      <c r="B257" s="8"/>
      <c r="C257" s="8"/>
      <c r="D257" s="8"/>
      <c r="E257" s="8" t="s">
        <v>49</v>
      </c>
      <c r="F257" s="8"/>
      <c r="G257" s="8"/>
      <c r="H257" s="8"/>
      <c r="I257" s="21">
        <f>(0*1000)</f>
        <v>0</v>
      </c>
      <c r="J257" s="8" t="s">
        <v>32</v>
      </c>
      <c r="K257" s="19">
        <f>(1.22*1000)</f>
        <v>1220</v>
      </c>
      <c r="L257" s="53" t="s">
        <v>0</v>
      </c>
      <c r="M257" s="21">
        <f>(2.275*1000)</f>
        <v>2275</v>
      </c>
      <c r="N257" s="21"/>
      <c r="O257" s="22"/>
      <c r="Q257" s="8"/>
    </row>
    <row r="258" spans="1:17" s="2" customFormat="1" ht="13.9" x14ac:dyDescent="0.45">
      <c r="A258" s="8"/>
      <c r="B258" s="8"/>
      <c r="C258" s="8"/>
      <c r="D258" s="8"/>
      <c r="E258" s="8"/>
      <c r="F258" s="8"/>
      <c r="G258" s="8"/>
      <c r="H258" s="8"/>
      <c r="I258" s="21">
        <f>0.295*1000</f>
        <v>295</v>
      </c>
      <c r="J258" s="8" t="s">
        <v>50</v>
      </c>
      <c r="K258" s="23"/>
      <c r="L258" s="8"/>
      <c r="M258" s="21"/>
      <c r="N258" s="21"/>
      <c r="O258" s="8"/>
      <c r="Q258" s="8"/>
    </row>
    <row r="259" spans="1:17" ht="5.2" customHeight="1" x14ac:dyDescent="0.45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</row>
    <row r="260" spans="1:17" ht="2.2000000000000002" customHeight="1" x14ac:dyDescent="0.4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7" ht="5.2" customHeight="1" x14ac:dyDescent="0.45">
      <c r="A261" s="8"/>
      <c r="B261" s="8"/>
      <c r="C261" s="8"/>
      <c r="D261" s="8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7" s="6" customFormat="1" ht="14.55" hidden="1" customHeight="1" x14ac:dyDescent="0.45">
      <c r="A262" s="14" t="s">
        <v>1</v>
      </c>
      <c r="B262" s="14"/>
      <c r="C262" s="14"/>
      <c r="D262" s="14"/>
      <c r="E262" s="14" t="e">
        <f>(width*1000)</f>
        <v>#NAME?</v>
      </c>
      <c r="F262" s="14"/>
      <c r="G262" s="15"/>
      <c r="H262" s="16">
        <f>(1.4*1000)</f>
        <v>1400</v>
      </c>
      <c r="I262" s="16">
        <f>(1.22*1000)</f>
        <v>1220</v>
      </c>
      <c r="J262" s="14" t="e">
        <f>(height*1000)</f>
        <v>#NAME?</v>
      </c>
      <c r="K262" s="16">
        <f>(2.275*1000)</f>
        <v>2275</v>
      </c>
      <c r="L262" s="15"/>
      <c r="M262" s="17">
        <f>(2.535*1000)</f>
        <v>2535</v>
      </c>
      <c r="N262" s="18">
        <v>3.5489999999999999</v>
      </c>
      <c r="O262" s="14"/>
      <c r="Q262" s="14"/>
    </row>
    <row r="263" spans="1:17" s="2" customFormat="1" ht="13.9" x14ac:dyDescent="0.45">
      <c r="A263" s="8"/>
      <c r="B263" s="8"/>
      <c r="C263" s="8"/>
      <c r="D263" s="8"/>
      <c r="E263" s="8" t="s">
        <v>102</v>
      </c>
      <c r="F263" s="8"/>
      <c r="G263" s="8"/>
      <c r="H263" s="8" t="s">
        <v>107</v>
      </c>
      <c r="I263" s="8" t="s">
        <v>43</v>
      </c>
      <c r="J263" s="8" t="s">
        <v>44</v>
      </c>
      <c r="K263" s="19">
        <f>IF((H262&gt;0),(H262),IF((I262)&gt;0,(I262),(E262)))</f>
        <v>1400</v>
      </c>
      <c r="L263" s="53" t="s">
        <v>0</v>
      </c>
      <c r="M263" s="21">
        <f>IF((M262&gt;0),(M262),IF((K262)&gt;0,(K262),(J262)))</f>
        <v>2535</v>
      </c>
      <c r="N263" s="22">
        <f>IF((N262=""),(O263),IF((N262)&gt;0,(N262),(O263)))</f>
        <v>3.5489999999999999</v>
      </c>
      <c r="O263" s="22">
        <v>2.7755000000000001</v>
      </c>
      <c r="Q263" s="8"/>
    </row>
    <row r="264" spans="1:17" s="2" customFormat="1" ht="13.9" x14ac:dyDescent="0.45">
      <c r="A264" s="8"/>
      <c r="B264" s="8"/>
      <c r="C264" s="8"/>
      <c r="D264" s="8"/>
      <c r="E264" s="8" t="s">
        <v>92</v>
      </c>
      <c r="F264" s="8"/>
      <c r="G264" s="8"/>
      <c r="H264" s="8"/>
      <c r="I264" s="21">
        <f>(0*1000)</f>
        <v>0</v>
      </c>
      <c r="J264" s="8" t="s">
        <v>32</v>
      </c>
      <c r="K264" s="19">
        <f>(1.22*1000)</f>
        <v>1220</v>
      </c>
      <c r="L264" s="53" t="s">
        <v>0</v>
      </c>
      <c r="M264" s="21">
        <f>(2.275*1000)</f>
        <v>2275</v>
      </c>
      <c r="N264" s="21"/>
      <c r="O264" s="22"/>
      <c r="Q264" s="8"/>
    </row>
    <row r="265" spans="1:17" s="2" customFormat="1" ht="13.9" x14ac:dyDescent="0.45">
      <c r="A265" s="8"/>
      <c r="B265" s="8"/>
      <c r="C265" s="8"/>
      <c r="D265" s="8"/>
      <c r="E265" s="8"/>
      <c r="F265" s="8"/>
      <c r="G265" s="8"/>
      <c r="H265" s="8"/>
      <c r="I265" s="21">
        <f>0.295*1000</f>
        <v>295</v>
      </c>
      <c r="J265" s="8" t="s">
        <v>50</v>
      </c>
      <c r="K265" s="23"/>
      <c r="L265" s="8"/>
      <c r="M265" s="21"/>
      <c r="N265" s="21"/>
      <c r="O265" s="8"/>
      <c r="Q265" s="8"/>
    </row>
    <row r="266" spans="1:17" ht="5.2" customHeight="1" x14ac:dyDescent="0.45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</row>
    <row r="267" spans="1:17" ht="2.2000000000000002" customHeight="1" x14ac:dyDescent="0.4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7" ht="5.2" customHeight="1" x14ac:dyDescent="0.45">
      <c r="A268" s="8"/>
      <c r="B268" s="8"/>
      <c r="C268" s="8"/>
      <c r="D268" s="8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7" s="6" customFormat="1" ht="14.55" hidden="1" customHeight="1" x14ac:dyDescent="0.45">
      <c r="A269" s="14" t="s">
        <v>1</v>
      </c>
      <c r="B269" s="14"/>
      <c r="C269" s="14"/>
      <c r="D269" s="14"/>
      <c r="E269" s="14" t="e">
        <f>(width*1000)</f>
        <v>#NAME?</v>
      </c>
      <c r="F269" s="14"/>
      <c r="G269" s="15"/>
      <c r="H269" s="16">
        <f>(1.4*1000)</f>
        <v>1400</v>
      </c>
      <c r="I269" s="16">
        <f>(1.22*1000)</f>
        <v>1220</v>
      </c>
      <c r="J269" s="14" t="e">
        <f>(height*1000)</f>
        <v>#NAME?</v>
      </c>
      <c r="K269" s="16">
        <f>(2.275*1000)</f>
        <v>2275</v>
      </c>
      <c r="L269" s="15"/>
      <c r="M269" s="17">
        <f>(2.535*1000)</f>
        <v>2535</v>
      </c>
      <c r="N269" s="18">
        <v>3.5489999999999999</v>
      </c>
      <c r="O269" s="14"/>
      <c r="Q269" s="14"/>
    </row>
    <row r="270" spans="1:17" s="2" customFormat="1" ht="13.9" x14ac:dyDescent="0.45">
      <c r="A270" s="8"/>
      <c r="B270" s="8"/>
      <c r="C270" s="8"/>
      <c r="D270" s="8"/>
      <c r="E270" s="8" t="s">
        <v>104</v>
      </c>
      <c r="F270" s="8"/>
      <c r="G270" s="8"/>
      <c r="H270" s="8" t="s">
        <v>109</v>
      </c>
      <c r="I270" s="8" t="s">
        <v>43</v>
      </c>
      <c r="J270" s="8" t="s">
        <v>44</v>
      </c>
      <c r="K270" s="19">
        <f>IF((H269&gt;0),(H269),IF((I269)&gt;0,(I269),(E269)))</f>
        <v>1400</v>
      </c>
      <c r="L270" s="53" t="s">
        <v>0</v>
      </c>
      <c r="M270" s="21">
        <f>IF((M269&gt;0),(M269),IF((K269)&gt;0,(K269),(J269)))</f>
        <v>2535</v>
      </c>
      <c r="N270" s="22">
        <f>IF((N269=""),(O270),IF((N269)&gt;0,(N269),(O270)))</f>
        <v>3.5489999999999999</v>
      </c>
      <c r="O270" s="22">
        <v>2.7755000000000001</v>
      </c>
      <c r="Q270" s="8"/>
    </row>
    <row r="271" spans="1:17" s="2" customFormat="1" ht="13.9" x14ac:dyDescent="0.45">
      <c r="A271" s="8"/>
      <c r="B271" s="8"/>
      <c r="C271" s="8"/>
      <c r="D271" s="8"/>
      <c r="E271" s="8" t="s">
        <v>49</v>
      </c>
      <c r="F271" s="8"/>
      <c r="G271" s="8"/>
      <c r="H271" s="8"/>
      <c r="I271" s="21">
        <f>(0*1000)</f>
        <v>0</v>
      </c>
      <c r="J271" s="8" t="s">
        <v>32</v>
      </c>
      <c r="K271" s="19">
        <f>(1.22*1000)</f>
        <v>1220</v>
      </c>
      <c r="L271" s="53" t="s">
        <v>0</v>
      </c>
      <c r="M271" s="21">
        <f>(2.275*1000)</f>
        <v>2275</v>
      </c>
      <c r="N271" s="21"/>
      <c r="O271" s="22"/>
      <c r="Q271" s="8"/>
    </row>
    <row r="272" spans="1:17" s="2" customFormat="1" ht="13.9" x14ac:dyDescent="0.45">
      <c r="A272" s="8"/>
      <c r="B272" s="8"/>
      <c r="C272" s="8"/>
      <c r="D272" s="8"/>
      <c r="E272" s="8"/>
      <c r="F272" s="8"/>
      <c r="G272" s="8"/>
      <c r="H272" s="8"/>
      <c r="I272" s="21">
        <f>0.295*1000</f>
        <v>295</v>
      </c>
      <c r="J272" s="8" t="s">
        <v>50</v>
      </c>
      <c r="K272" s="23"/>
      <c r="L272" s="8"/>
      <c r="M272" s="21"/>
      <c r="N272" s="21"/>
      <c r="O272" s="8"/>
      <c r="Q272" s="8"/>
    </row>
    <row r="273" spans="1:17" ht="5.2" customHeight="1" x14ac:dyDescent="0.45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</row>
    <row r="274" spans="1:17" ht="2.2000000000000002" customHeight="1" x14ac:dyDescent="0.4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7" ht="5.2" customHeight="1" x14ac:dyDescent="0.45">
      <c r="A275" s="8"/>
      <c r="B275" s="8"/>
      <c r="C275" s="8"/>
      <c r="D275" s="8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7" s="6" customFormat="1" ht="14.55" hidden="1" customHeight="1" x14ac:dyDescent="0.45">
      <c r="A276" s="14" t="s">
        <v>1</v>
      </c>
      <c r="B276" s="14"/>
      <c r="C276" s="14"/>
      <c r="D276" s="14"/>
      <c r="E276" s="14" t="e">
        <f>(width*1000)</f>
        <v>#NAME?</v>
      </c>
      <c r="F276" s="14"/>
      <c r="G276" s="15"/>
      <c r="H276" s="16">
        <f>(1.4*1000)</f>
        <v>1400</v>
      </c>
      <c r="I276" s="16">
        <f>(1.22*1000)</f>
        <v>1220</v>
      </c>
      <c r="J276" s="14" t="e">
        <f>(height*1000)</f>
        <v>#NAME?</v>
      </c>
      <c r="K276" s="16">
        <f>(2.275*1000)</f>
        <v>2275</v>
      </c>
      <c r="L276" s="15"/>
      <c r="M276" s="17">
        <f>(2.535*1000)</f>
        <v>2535</v>
      </c>
      <c r="N276" s="18">
        <v>3.5489999999999999</v>
      </c>
      <c r="O276" s="14"/>
      <c r="Q276" s="14"/>
    </row>
    <row r="277" spans="1:17" s="2" customFormat="1" ht="13.9" x14ac:dyDescent="0.45">
      <c r="A277" s="8"/>
      <c r="B277" s="8"/>
      <c r="C277" s="8"/>
      <c r="D277" s="8"/>
      <c r="E277" s="8" t="s">
        <v>105</v>
      </c>
      <c r="F277" s="8"/>
      <c r="G277" s="8"/>
      <c r="H277" s="8" t="s">
        <v>69</v>
      </c>
      <c r="I277" s="8" t="s">
        <v>43</v>
      </c>
      <c r="J277" s="8" t="s">
        <v>44</v>
      </c>
      <c r="K277" s="19">
        <f>IF((H276&gt;0),(H276),IF((I276)&gt;0,(I276),(E276)))</f>
        <v>1400</v>
      </c>
      <c r="L277" s="53" t="s">
        <v>0</v>
      </c>
      <c r="M277" s="21">
        <f>IF((M276&gt;0),(M276),IF((K276)&gt;0,(K276),(J276)))</f>
        <v>2535</v>
      </c>
      <c r="N277" s="22">
        <f>IF((N276=""),(O277),IF((N276)&gt;0,(N276),(O277)))</f>
        <v>3.5489999999999999</v>
      </c>
      <c r="O277" s="22">
        <v>2.7755000000000001</v>
      </c>
      <c r="Q277" s="8"/>
    </row>
    <row r="278" spans="1:17" s="2" customFormat="1" ht="13.9" x14ac:dyDescent="0.45">
      <c r="A278" s="8"/>
      <c r="B278" s="8"/>
      <c r="C278" s="8"/>
      <c r="D278" s="8"/>
      <c r="E278" s="8" t="s">
        <v>49</v>
      </c>
      <c r="F278" s="8"/>
      <c r="G278" s="8"/>
      <c r="H278" s="8"/>
      <c r="I278" s="21">
        <f>(0*1000)</f>
        <v>0</v>
      </c>
      <c r="J278" s="8" t="s">
        <v>32</v>
      </c>
      <c r="K278" s="19">
        <f>(1.22*1000)</f>
        <v>1220</v>
      </c>
      <c r="L278" s="53" t="s">
        <v>0</v>
      </c>
      <c r="M278" s="21">
        <f>(2.275*1000)</f>
        <v>2275</v>
      </c>
      <c r="N278" s="21"/>
      <c r="O278" s="22"/>
      <c r="Q278" s="8"/>
    </row>
    <row r="279" spans="1:17" s="2" customFormat="1" ht="13.9" x14ac:dyDescent="0.45">
      <c r="A279" s="8"/>
      <c r="B279" s="8"/>
      <c r="C279" s="8"/>
      <c r="D279" s="8"/>
      <c r="E279" s="8"/>
      <c r="F279" s="8"/>
      <c r="G279" s="8"/>
      <c r="H279" s="8"/>
      <c r="I279" s="21">
        <f>0.295*1000</f>
        <v>295</v>
      </c>
      <c r="J279" s="8" t="s">
        <v>50</v>
      </c>
      <c r="K279" s="23"/>
      <c r="L279" s="8"/>
      <c r="M279" s="21"/>
      <c r="N279" s="21"/>
      <c r="O279" s="8"/>
      <c r="Q279" s="8"/>
    </row>
    <row r="280" spans="1:17" ht="5.2" customHeight="1" x14ac:dyDescent="0.45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</row>
    <row r="281" spans="1:17" ht="2.2000000000000002" customHeight="1" x14ac:dyDescent="0.4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7" ht="5.2" customHeight="1" x14ac:dyDescent="0.45">
      <c r="A282" s="8"/>
      <c r="B282" s="8"/>
      <c r="C282" s="8"/>
      <c r="D282" s="8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7" s="6" customFormat="1" ht="14.55" hidden="1" customHeight="1" x14ac:dyDescent="0.45">
      <c r="A283" s="14" t="s">
        <v>1</v>
      </c>
      <c r="B283" s="14"/>
      <c r="C283" s="14"/>
      <c r="D283" s="14"/>
      <c r="E283" s="14" t="e">
        <f>(width*1000)</f>
        <v>#NAME?</v>
      </c>
      <c r="F283" s="14"/>
      <c r="G283" s="15"/>
      <c r="H283" s="16">
        <f>(1.4*1000)</f>
        <v>1400</v>
      </c>
      <c r="I283" s="16">
        <f>(1.22*1000)</f>
        <v>1220</v>
      </c>
      <c r="J283" s="14" t="e">
        <f>(height*1000)</f>
        <v>#NAME?</v>
      </c>
      <c r="K283" s="16">
        <f>(2.275*1000)</f>
        <v>2275</v>
      </c>
      <c r="L283" s="15"/>
      <c r="M283" s="17">
        <f>(2.535*1000)</f>
        <v>2535</v>
      </c>
      <c r="N283" s="18">
        <v>3.5489999999999999</v>
      </c>
      <c r="O283" s="14"/>
      <c r="Q283" s="14"/>
    </row>
    <row r="284" spans="1:17" s="2" customFormat="1" ht="13.9" x14ac:dyDescent="0.45">
      <c r="A284" s="8"/>
      <c r="B284" s="8"/>
      <c r="C284" s="8"/>
      <c r="D284" s="8"/>
      <c r="E284" s="8" t="s">
        <v>105</v>
      </c>
      <c r="F284" s="8"/>
      <c r="G284" s="8"/>
      <c r="H284" s="8" t="s">
        <v>75</v>
      </c>
      <c r="I284" s="8" t="s">
        <v>43</v>
      </c>
      <c r="J284" s="8" t="s">
        <v>44</v>
      </c>
      <c r="K284" s="19">
        <f>IF((H283&gt;0),(H283),IF((I283)&gt;0,(I283),(E283)))</f>
        <v>1400</v>
      </c>
      <c r="L284" s="53" t="s">
        <v>0</v>
      </c>
      <c r="M284" s="21">
        <f>IF((M283&gt;0),(M283),IF((K283)&gt;0,(K283),(J283)))</f>
        <v>2535</v>
      </c>
      <c r="N284" s="22">
        <f>IF((N283=""),(O284),IF((N283)&gt;0,(N283),(O284)))</f>
        <v>3.5489999999999999</v>
      </c>
      <c r="O284" s="22">
        <v>2.7755000000000001</v>
      </c>
      <c r="Q284" s="8"/>
    </row>
    <row r="285" spans="1:17" s="2" customFormat="1" ht="13.9" x14ac:dyDescent="0.45">
      <c r="A285" s="8"/>
      <c r="B285" s="8"/>
      <c r="C285" s="8"/>
      <c r="D285" s="8"/>
      <c r="E285" s="8" t="s">
        <v>106</v>
      </c>
      <c r="F285" s="8"/>
      <c r="G285" s="8"/>
      <c r="H285" s="8"/>
      <c r="I285" s="21">
        <f>(0*1000)</f>
        <v>0</v>
      </c>
      <c r="J285" s="8" t="s">
        <v>32</v>
      </c>
      <c r="K285" s="19">
        <f>(1.22*1000)</f>
        <v>1220</v>
      </c>
      <c r="L285" s="53" t="s">
        <v>0</v>
      </c>
      <c r="M285" s="21">
        <f>(2.275*1000)</f>
        <v>2275</v>
      </c>
      <c r="N285" s="21"/>
      <c r="O285" s="22"/>
      <c r="Q285" s="8"/>
    </row>
    <row r="286" spans="1:17" s="2" customFormat="1" ht="13.9" x14ac:dyDescent="0.45">
      <c r="A286" s="8"/>
      <c r="B286" s="8"/>
      <c r="C286" s="8"/>
      <c r="D286" s="8"/>
      <c r="E286" s="8"/>
      <c r="F286" s="8"/>
      <c r="G286" s="8"/>
      <c r="H286" s="8"/>
      <c r="I286" s="21">
        <f>0.295*1000</f>
        <v>295</v>
      </c>
      <c r="J286" s="8" t="s">
        <v>50</v>
      </c>
      <c r="K286" s="23"/>
      <c r="L286" s="8"/>
      <c r="M286" s="21"/>
      <c r="N286" s="21"/>
      <c r="O286" s="8"/>
      <c r="Q286" s="8"/>
    </row>
    <row r="287" spans="1:17" ht="5.2" customHeight="1" x14ac:dyDescent="0.45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</row>
    <row r="288" spans="1:17" ht="2.2000000000000002" customHeight="1" x14ac:dyDescent="0.4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7" ht="5.2" customHeight="1" x14ac:dyDescent="0.45">
      <c r="A289" s="8"/>
      <c r="B289" s="8"/>
      <c r="C289" s="8"/>
      <c r="D289" s="8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7" s="6" customFormat="1" ht="14.55" hidden="1" customHeight="1" x14ac:dyDescent="0.45">
      <c r="A290" s="14" t="s">
        <v>1</v>
      </c>
      <c r="B290" s="14"/>
      <c r="C290" s="14"/>
      <c r="D290" s="14"/>
      <c r="E290" s="14" t="e">
        <f>(width*1000)</f>
        <v>#NAME?</v>
      </c>
      <c r="F290" s="14"/>
      <c r="G290" s="15"/>
      <c r="H290" s="16">
        <f>(1.4*1000)</f>
        <v>1400</v>
      </c>
      <c r="I290" s="16">
        <f>(1.22*1000)</f>
        <v>1220</v>
      </c>
      <c r="J290" s="14" t="e">
        <f>(height*1000)</f>
        <v>#NAME?</v>
      </c>
      <c r="K290" s="16">
        <f>(2.275*1000)</f>
        <v>2275</v>
      </c>
      <c r="L290" s="15"/>
      <c r="M290" s="17">
        <f>(2.535*1000)</f>
        <v>2535</v>
      </c>
      <c r="N290" s="18">
        <v>3.5489999999999999</v>
      </c>
      <c r="O290" s="14"/>
      <c r="Q290" s="14"/>
    </row>
    <row r="291" spans="1:17" s="2" customFormat="1" ht="13.9" x14ac:dyDescent="0.45">
      <c r="A291" s="8"/>
      <c r="B291" s="8"/>
      <c r="C291" s="8"/>
      <c r="D291" s="8"/>
      <c r="E291" s="8" t="s">
        <v>105</v>
      </c>
      <c r="F291" s="8"/>
      <c r="G291" s="8"/>
      <c r="H291" s="8" t="s">
        <v>89</v>
      </c>
      <c r="I291" s="8" t="s">
        <v>43</v>
      </c>
      <c r="J291" s="8" t="s">
        <v>44</v>
      </c>
      <c r="K291" s="19">
        <f>IF((H290&gt;0),(H290),IF((I290)&gt;0,(I290),(E290)))</f>
        <v>1400</v>
      </c>
      <c r="L291" s="53" t="s">
        <v>0</v>
      </c>
      <c r="M291" s="21">
        <f>IF((M290&gt;0),(M290),IF((K290)&gt;0,(K290),(J290)))</f>
        <v>2535</v>
      </c>
      <c r="N291" s="22">
        <f>IF((N290=""),(O291),IF((N290)&gt;0,(N290),(O291)))</f>
        <v>3.5489999999999999</v>
      </c>
      <c r="O291" s="22">
        <v>2.7755000000000001</v>
      </c>
      <c r="Q291" s="8"/>
    </row>
    <row r="292" spans="1:17" s="2" customFormat="1" ht="13.9" x14ac:dyDescent="0.45">
      <c r="A292" s="8"/>
      <c r="B292" s="8"/>
      <c r="C292" s="8"/>
      <c r="D292" s="8"/>
      <c r="E292" s="8" t="s">
        <v>45</v>
      </c>
      <c r="F292" s="8"/>
      <c r="G292" s="8"/>
      <c r="H292" s="8"/>
      <c r="I292" s="21">
        <f>(0*1000)</f>
        <v>0</v>
      </c>
      <c r="J292" s="8" t="s">
        <v>32</v>
      </c>
      <c r="K292" s="19">
        <f>(1.22*1000)</f>
        <v>1220</v>
      </c>
      <c r="L292" s="53" t="s">
        <v>0</v>
      </c>
      <c r="M292" s="21">
        <f>(2.275*1000)</f>
        <v>2275</v>
      </c>
      <c r="N292" s="21"/>
      <c r="O292" s="22"/>
      <c r="Q292" s="8"/>
    </row>
    <row r="293" spans="1:17" s="2" customFormat="1" ht="13.9" x14ac:dyDescent="0.45">
      <c r="A293" s="8"/>
      <c r="B293" s="8"/>
      <c r="C293" s="8"/>
      <c r="D293" s="8"/>
      <c r="E293" s="8"/>
      <c r="F293" s="8"/>
      <c r="G293" s="8"/>
      <c r="H293" s="8"/>
      <c r="I293" s="21">
        <f>0.295*1000</f>
        <v>295</v>
      </c>
      <c r="J293" s="8" t="s">
        <v>50</v>
      </c>
      <c r="K293" s="23"/>
      <c r="L293" s="8"/>
      <c r="M293" s="21"/>
      <c r="N293" s="21"/>
      <c r="O293" s="8"/>
      <c r="Q293" s="8"/>
    </row>
    <row r="294" spans="1:17" ht="5.2" customHeight="1" x14ac:dyDescent="0.45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</row>
    <row r="295" spans="1:17" ht="2.2000000000000002" customHeight="1" x14ac:dyDescent="0.4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7" ht="5.2" customHeight="1" x14ac:dyDescent="0.45">
      <c r="A296" s="8"/>
      <c r="B296" s="8"/>
      <c r="C296" s="8"/>
      <c r="D296" s="8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7" s="6" customFormat="1" ht="14.55" hidden="1" customHeight="1" x14ac:dyDescent="0.45">
      <c r="A297" s="14" t="s">
        <v>1</v>
      </c>
      <c r="B297" s="14"/>
      <c r="C297" s="14"/>
      <c r="D297" s="14"/>
      <c r="E297" s="14" t="e">
        <f>(width*1000)</f>
        <v>#NAME?</v>
      </c>
      <c r="F297" s="14"/>
      <c r="G297" s="15"/>
      <c r="H297" s="16">
        <f>(1.4*1000)</f>
        <v>1400</v>
      </c>
      <c r="I297" s="16">
        <f>(1.22*1000)</f>
        <v>1220</v>
      </c>
      <c r="J297" s="14" t="e">
        <f>(height*1000)</f>
        <v>#NAME?</v>
      </c>
      <c r="K297" s="16">
        <f>(2.275*1000)</f>
        <v>2275</v>
      </c>
      <c r="L297" s="15"/>
      <c r="M297" s="17">
        <f>(2.535*1000)</f>
        <v>2535</v>
      </c>
      <c r="N297" s="18">
        <v>3.5489999999999999</v>
      </c>
      <c r="O297" s="14"/>
      <c r="Q297" s="14"/>
    </row>
    <row r="298" spans="1:17" s="2" customFormat="1" ht="13.9" x14ac:dyDescent="0.45">
      <c r="A298" s="8"/>
      <c r="B298" s="8"/>
      <c r="C298" s="8"/>
      <c r="D298" s="8"/>
      <c r="E298" s="8" t="s">
        <v>105</v>
      </c>
      <c r="F298" s="8"/>
      <c r="G298" s="8"/>
      <c r="H298" s="8" t="s">
        <v>91</v>
      </c>
      <c r="I298" s="8" t="s">
        <v>43</v>
      </c>
      <c r="J298" s="8" t="s">
        <v>44</v>
      </c>
      <c r="K298" s="19">
        <f>IF((H297&gt;0),(H297),IF((I297)&gt;0,(I297),(E297)))</f>
        <v>1400</v>
      </c>
      <c r="L298" s="53" t="s">
        <v>0</v>
      </c>
      <c r="M298" s="21">
        <f>IF((M297&gt;0),(M297),IF((K297)&gt;0,(K297),(J297)))</f>
        <v>2535</v>
      </c>
      <c r="N298" s="22">
        <f>IF((N297=""),(O298),IF((N297)&gt;0,(N297),(O298)))</f>
        <v>3.5489999999999999</v>
      </c>
      <c r="O298" s="22">
        <v>2.7755000000000001</v>
      </c>
      <c r="Q298" s="8"/>
    </row>
    <row r="299" spans="1:17" s="2" customFormat="1" ht="13.9" x14ac:dyDescent="0.45">
      <c r="A299" s="8"/>
      <c r="B299" s="8"/>
      <c r="C299" s="8"/>
      <c r="D299" s="8"/>
      <c r="E299" s="8" t="s">
        <v>92</v>
      </c>
      <c r="F299" s="8"/>
      <c r="G299" s="8"/>
      <c r="H299" s="8"/>
      <c r="I299" s="21">
        <f>(0*1000)</f>
        <v>0</v>
      </c>
      <c r="J299" s="8" t="s">
        <v>32</v>
      </c>
      <c r="K299" s="19">
        <f>(1.22*1000)</f>
        <v>1220</v>
      </c>
      <c r="L299" s="53" t="s">
        <v>0</v>
      </c>
      <c r="M299" s="21">
        <f>(2.275*1000)</f>
        <v>2275</v>
      </c>
      <c r="N299" s="21"/>
      <c r="O299" s="22"/>
      <c r="Q299" s="8"/>
    </row>
    <row r="300" spans="1:17" s="2" customFormat="1" ht="13.9" x14ac:dyDescent="0.45">
      <c r="A300" s="8"/>
      <c r="B300" s="8"/>
      <c r="C300" s="8"/>
      <c r="D300" s="8"/>
      <c r="E300" s="8"/>
      <c r="F300" s="8"/>
      <c r="G300" s="8"/>
      <c r="H300" s="8"/>
      <c r="I300" s="21">
        <f>0.295*1000</f>
        <v>295</v>
      </c>
      <c r="J300" s="8" t="s">
        <v>50</v>
      </c>
      <c r="K300" s="23"/>
      <c r="L300" s="8"/>
      <c r="M300" s="21"/>
      <c r="N300" s="21"/>
      <c r="O300" s="8"/>
      <c r="Q300" s="8"/>
    </row>
    <row r="301" spans="1:17" ht="5.2" customHeight="1" x14ac:dyDescent="0.45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</row>
    <row r="302" spans="1:17" ht="2.2000000000000002" customHeight="1" x14ac:dyDescent="0.4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7" ht="5.2" customHeight="1" x14ac:dyDescent="0.45">
      <c r="A303" s="8"/>
      <c r="B303" s="8"/>
      <c r="C303" s="8"/>
      <c r="D303" s="8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7" s="6" customFormat="1" ht="14.55" hidden="1" customHeight="1" x14ac:dyDescent="0.45">
      <c r="A304" s="14" t="s">
        <v>1</v>
      </c>
      <c r="B304" s="14"/>
      <c r="C304" s="14"/>
      <c r="D304" s="14"/>
      <c r="E304" s="14" t="e">
        <f>(width*1000)</f>
        <v>#NAME?</v>
      </c>
      <c r="F304" s="14"/>
      <c r="G304" s="15"/>
      <c r="H304" s="16">
        <f>(1.4*1000)</f>
        <v>1400</v>
      </c>
      <c r="I304" s="16">
        <f>(1.22*1000)</f>
        <v>1220</v>
      </c>
      <c r="J304" s="14" t="e">
        <f>(height*1000)</f>
        <v>#NAME?</v>
      </c>
      <c r="K304" s="16">
        <f>(2.275*1000)</f>
        <v>2275</v>
      </c>
      <c r="L304" s="15"/>
      <c r="M304" s="17">
        <f>(2.535*1000)</f>
        <v>2535</v>
      </c>
      <c r="N304" s="18">
        <v>3.5489999999999999</v>
      </c>
      <c r="O304" s="14"/>
      <c r="Q304" s="14"/>
    </row>
    <row r="305" spans="1:17" s="2" customFormat="1" ht="13.9" x14ac:dyDescent="0.45">
      <c r="A305" s="8"/>
      <c r="B305" s="8"/>
      <c r="C305" s="8"/>
      <c r="D305" s="8"/>
      <c r="E305" s="8" t="s">
        <v>105</v>
      </c>
      <c r="F305" s="8"/>
      <c r="G305" s="8"/>
      <c r="H305" s="8" t="s">
        <v>95</v>
      </c>
      <c r="I305" s="8" t="s">
        <v>43</v>
      </c>
      <c r="J305" s="8" t="s">
        <v>44</v>
      </c>
      <c r="K305" s="19">
        <f>IF((H304&gt;0),(H304),IF((I304)&gt;0,(I304),(E304)))</f>
        <v>1400</v>
      </c>
      <c r="L305" s="53" t="s">
        <v>0</v>
      </c>
      <c r="M305" s="21">
        <f>IF((M304&gt;0),(M304),IF((K304)&gt;0,(K304),(J304)))</f>
        <v>2535</v>
      </c>
      <c r="N305" s="22">
        <f>IF((N304=""),(O305),IF((N304)&gt;0,(N304),(O305)))</f>
        <v>3.5489999999999999</v>
      </c>
      <c r="O305" s="22">
        <v>2.7755000000000001</v>
      </c>
      <c r="Q305" s="8"/>
    </row>
    <row r="306" spans="1:17" s="2" customFormat="1" ht="13.9" x14ac:dyDescent="0.45">
      <c r="A306" s="8"/>
      <c r="B306" s="8"/>
      <c r="C306" s="8"/>
      <c r="D306" s="8"/>
      <c r="E306" s="8" t="s">
        <v>92</v>
      </c>
      <c r="F306" s="8"/>
      <c r="G306" s="8"/>
      <c r="H306" s="8"/>
      <c r="I306" s="21">
        <f>(0*1000)</f>
        <v>0</v>
      </c>
      <c r="J306" s="8" t="s">
        <v>32</v>
      </c>
      <c r="K306" s="19">
        <f>(1.22*1000)</f>
        <v>1220</v>
      </c>
      <c r="L306" s="53" t="s">
        <v>0</v>
      </c>
      <c r="M306" s="21">
        <f>(2.275*1000)</f>
        <v>2275</v>
      </c>
      <c r="N306" s="21"/>
      <c r="O306" s="22"/>
      <c r="Q306" s="8"/>
    </row>
    <row r="307" spans="1:17" s="2" customFormat="1" ht="13.9" x14ac:dyDescent="0.45">
      <c r="A307" s="8"/>
      <c r="B307" s="8"/>
      <c r="C307" s="8"/>
      <c r="D307" s="8"/>
      <c r="E307" s="8"/>
      <c r="F307" s="8"/>
      <c r="G307" s="8"/>
      <c r="H307" s="8"/>
      <c r="I307" s="21">
        <f>0.295*1000</f>
        <v>295</v>
      </c>
      <c r="J307" s="8" t="s">
        <v>50</v>
      </c>
      <c r="K307" s="23"/>
      <c r="L307" s="8"/>
      <c r="M307" s="21"/>
      <c r="N307" s="21"/>
      <c r="O307" s="8"/>
      <c r="Q307" s="8"/>
    </row>
    <row r="308" spans="1:17" ht="5.2" customHeight="1" x14ac:dyDescent="0.45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</row>
    <row r="309" spans="1:17" ht="2.2000000000000002" customHeight="1" x14ac:dyDescent="0.4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7" ht="5.2" customHeight="1" x14ac:dyDescent="0.45">
      <c r="A310" s="8"/>
      <c r="B310" s="8"/>
      <c r="C310" s="8"/>
      <c r="D310" s="8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7" s="6" customFormat="1" ht="14.55" hidden="1" customHeight="1" x14ac:dyDescent="0.45">
      <c r="A311" s="14" t="s">
        <v>1</v>
      </c>
      <c r="B311" s="14"/>
      <c r="C311" s="14"/>
      <c r="D311" s="14"/>
      <c r="E311" s="14" t="e">
        <f>(width*1000)</f>
        <v>#NAME?</v>
      </c>
      <c r="F311" s="14"/>
      <c r="G311" s="15"/>
      <c r="H311" s="16">
        <f>(1.4*1000)</f>
        <v>1400</v>
      </c>
      <c r="I311" s="16">
        <f>(1.22*1000)</f>
        <v>1220</v>
      </c>
      <c r="J311" s="14" t="e">
        <f>(height*1000)</f>
        <v>#NAME?</v>
      </c>
      <c r="K311" s="16">
        <f>(2.275*1000)</f>
        <v>2275</v>
      </c>
      <c r="L311" s="15"/>
      <c r="M311" s="17">
        <f>(2.535*1000)</f>
        <v>2535</v>
      </c>
      <c r="N311" s="18">
        <v>3.5489999999999999</v>
      </c>
      <c r="O311" s="14"/>
      <c r="Q311" s="14"/>
    </row>
    <row r="312" spans="1:17" s="2" customFormat="1" ht="13.9" x14ac:dyDescent="0.45">
      <c r="A312" s="8"/>
      <c r="B312" s="8"/>
      <c r="C312" s="8"/>
      <c r="D312" s="8"/>
      <c r="E312" s="8" t="s">
        <v>105</v>
      </c>
      <c r="F312" s="8"/>
      <c r="G312" s="8"/>
      <c r="H312" s="8" t="s">
        <v>97</v>
      </c>
      <c r="I312" s="58" t="s">
        <v>130</v>
      </c>
      <c r="J312" s="8" t="s">
        <v>44</v>
      </c>
      <c r="K312" s="19">
        <f>IF((H311&gt;0),(H311),IF((I311)&gt;0,(I311),(E311)))</f>
        <v>1400</v>
      </c>
      <c r="L312" s="53" t="s">
        <v>0</v>
      </c>
      <c r="M312" s="21">
        <f>IF((M311&gt;0),(M311),IF((K311)&gt;0,(K311),(J311)))</f>
        <v>2535</v>
      </c>
      <c r="N312" s="22">
        <f>IF((N311=""),(O312),IF((N311)&gt;0,(N311),(O312)))</f>
        <v>3.5489999999999999</v>
      </c>
      <c r="O312" s="22">
        <v>2.7755000000000001</v>
      </c>
      <c r="Q312" s="8"/>
    </row>
    <row r="313" spans="1:17" s="2" customFormat="1" ht="13.9" x14ac:dyDescent="0.45">
      <c r="A313" s="8"/>
      <c r="B313" s="8"/>
      <c r="C313" s="8"/>
      <c r="D313" s="8"/>
      <c r="E313" s="8" t="s">
        <v>67</v>
      </c>
      <c r="F313" s="8"/>
      <c r="G313" s="8"/>
      <c r="H313" s="8"/>
      <c r="I313" s="21">
        <f>(0*1000)</f>
        <v>0</v>
      </c>
      <c r="J313" s="8" t="s">
        <v>32</v>
      </c>
      <c r="K313" s="19">
        <f>(1.22*1000)</f>
        <v>1220</v>
      </c>
      <c r="L313" s="53" t="s">
        <v>0</v>
      </c>
      <c r="M313" s="21">
        <f>(2.275*1000)</f>
        <v>2275</v>
      </c>
      <c r="N313" s="21"/>
      <c r="O313" s="22"/>
      <c r="Q313" s="8"/>
    </row>
    <row r="314" spans="1:17" s="2" customFormat="1" ht="13.9" x14ac:dyDescent="0.45">
      <c r="A314" s="8"/>
      <c r="B314" s="8"/>
      <c r="C314" s="8"/>
      <c r="D314" s="8"/>
      <c r="E314" s="8"/>
      <c r="F314" s="8"/>
      <c r="G314" s="8"/>
      <c r="H314" s="8"/>
      <c r="I314" s="21">
        <f>0.295*1000</f>
        <v>295</v>
      </c>
      <c r="J314" s="8" t="s">
        <v>50</v>
      </c>
      <c r="K314" s="23"/>
      <c r="L314" s="8"/>
      <c r="M314" s="21"/>
      <c r="N314" s="21"/>
      <c r="O314" s="8"/>
      <c r="Q314" s="8"/>
    </row>
    <row r="315" spans="1:17" ht="5.2" customHeight="1" x14ac:dyDescent="0.45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</row>
    <row r="316" spans="1:17" x14ac:dyDescent="0.45">
      <c r="A316" s="67" t="s">
        <v>34</v>
      </c>
      <c r="B316" s="67"/>
      <c r="C316" s="67"/>
      <c r="D316" s="67"/>
      <c r="E316" s="67"/>
      <c r="F316" s="67"/>
      <c r="G316" s="67"/>
      <c r="H316" s="67"/>
      <c r="I316" s="45" t="s">
        <v>35</v>
      </c>
      <c r="J316" s="55">
        <v>15</v>
      </c>
      <c r="K316" s="24"/>
      <c r="L316" s="24"/>
      <c r="M316" s="45" t="s">
        <v>21</v>
      </c>
      <c r="N316" s="25">
        <f>SUM(N214,N221,N228,N235,N242,N249,N256,N263,N270,N277,N284,N291,N298,N305,N312)</f>
        <v>53.094999999999999</v>
      </c>
      <c r="O316" s="25">
        <f>SUM(O214,O221,O228,O235,O242,O249,O256,O263,O270,O277,O284,O291,O298,O305,O312)</f>
        <v>41.632500000000007</v>
      </c>
    </row>
    <row r="317" spans="1:17" ht="9.75" customHeight="1" x14ac:dyDescent="0.45">
      <c r="A317" s="9"/>
      <c r="B317" s="9"/>
      <c r="C317" s="9"/>
      <c r="D317" s="9"/>
      <c r="E317" s="9"/>
      <c r="F317" s="9"/>
      <c r="G317" s="9"/>
      <c r="H317" s="8"/>
      <c r="I317" s="46"/>
      <c r="J317" s="8"/>
      <c r="K317" s="8"/>
      <c r="L317" s="8"/>
      <c r="M317" s="46"/>
      <c r="N317" s="9"/>
      <c r="O317" s="8"/>
    </row>
    <row r="318" spans="1:17" s="1" customFormat="1" x14ac:dyDescent="0.45">
      <c r="A318" s="66" t="s">
        <v>28</v>
      </c>
      <c r="B318" s="66"/>
      <c r="C318" s="66"/>
      <c r="D318" s="66"/>
      <c r="E318" s="11"/>
      <c r="F318" s="11">
        <f>(1.78*1000)</f>
        <v>1780</v>
      </c>
      <c r="G318" s="12" t="s">
        <v>0</v>
      </c>
      <c r="H318" s="13">
        <f>(2.135*1000)</f>
        <v>2135</v>
      </c>
      <c r="I318" s="12"/>
      <c r="J318" s="12"/>
      <c r="K318" s="12"/>
      <c r="L318" s="12"/>
      <c r="M318" s="12"/>
      <c r="N318" s="12"/>
      <c r="O318" s="12"/>
      <c r="Q318" s="9"/>
    </row>
    <row r="319" spans="1:17" ht="2.2000000000000002" customHeight="1" x14ac:dyDescent="0.4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7" ht="5.2" customHeight="1" x14ac:dyDescent="0.45">
      <c r="A320" s="8"/>
      <c r="B320" s="8"/>
      <c r="C320" s="8"/>
      <c r="D320" s="8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7" s="6" customFormat="1" ht="14.55" hidden="1" customHeight="1" x14ac:dyDescent="0.45">
      <c r="A321" s="14" t="s">
        <v>1</v>
      </c>
      <c r="B321" s="14"/>
      <c r="C321" s="14"/>
      <c r="D321" s="14"/>
      <c r="E321" s="14" t="e">
        <f>(width*1000)</f>
        <v>#NAME?</v>
      </c>
      <c r="F321" s="14"/>
      <c r="G321" s="15"/>
      <c r="H321" s="16">
        <f>(1.96*1000)</f>
        <v>1960</v>
      </c>
      <c r="I321" s="16">
        <f>(1.78*1000)</f>
        <v>1780</v>
      </c>
      <c r="J321" s="14" t="e">
        <f>(height*1000)</f>
        <v>#NAME?</v>
      </c>
      <c r="K321" s="16">
        <f>(2.135*1000)</f>
        <v>2135</v>
      </c>
      <c r="L321" s="15"/>
      <c r="M321" s="17">
        <f>(2.525*1000)</f>
        <v>2525</v>
      </c>
      <c r="N321" s="18">
        <v>4.9489999999999998</v>
      </c>
      <c r="O321" s="14"/>
      <c r="Q321" s="14"/>
    </row>
    <row r="322" spans="1:17" s="2" customFormat="1" ht="13.9" x14ac:dyDescent="0.45">
      <c r="A322" s="8"/>
      <c r="B322" s="8"/>
      <c r="C322" s="8"/>
      <c r="D322" s="8"/>
      <c r="E322" s="8" t="s">
        <v>104</v>
      </c>
      <c r="F322" s="8"/>
      <c r="G322" s="8"/>
      <c r="H322" s="8" t="s">
        <v>77</v>
      </c>
      <c r="I322" s="8" t="s">
        <v>43</v>
      </c>
      <c r="J322" s="8" t="s">
        <v>44</v>
      </c>
      <c r="K322" s="19">
        <f>IF((H321&gt;0),(H321),IF((I321)&gt;0,(I321),(E321)))</f>
        <v>1960</v>
      </c>
      <c r="L322" s="53" t="s">
        <v>0</v>
      </c>
      <c r="M322" s="21">
        <f>IF((M321&gt;0),(M321),IF((K321)&gt;0,(K321),(J321)))</f>
        <v>2525</v>
      </c>
      <c r="N322" s="22">
        <f>IF((N321=""),(O322),IF((N321)&gt;0,(N321),(O322)))</f>
        <v>4.9489999999999998</v>
      </c>
      <c r="O322" s="22">
        <v>3.8003</v>
      </c>
      <c r="Q322" s="8"/>
    </row>
    <row r="323" spans="1:17" s="2" customFormat="1" ht="13.9" x14ac:dyDescent="0.45">
      <c r="A323" s="8"/>
      <c r="B323" s="8"/>
      <c r="C323" s="8"/>
      <c r="D323" s="8"/>
      <c r="E323" s="8" t="s">
        <v>49</v>
      </c>
      <c r="F323" s="8"/>
      <c r="G323" s="8"/>
      <c r="H323" s="8"/>
      <c r="I323" s="21">
        <f>(0.02*1000)</f>
        <v>20</v>
      </c>
      <c r="J323" s="8" t="s">
        <v>32</v>
      </c>
      <c r="K323" s="19">
        <f>(1.78*1000)</f>
        <v>1780</v>
      </c>
      <c r="L323" s="53" t="s">
        <v>0</v>
      </c>
      <c r="M323" s="21">
        <f>(2.135*1000)</f>
        <v>2135</v>
      </c>
      <c r="N323" s="21"/>
      <c r="O323" s="22"/>
      <c r="Q323" s="8"/>
    </row>
    <row r="324" spans="1:17" s="2" customFormat="1" ht="13.9" x14ac:dyDescent="0.45">
      <c r="A324" s="8"/>
      <c r="B324" s="8"/>
      <c r="C324" s="8"/>
      <c r="D324" s="8"/>
      <c r="E324" s="8"/>
      <c r="F324" s="8"/>
      <c r="G324" s="8"/>
      <c r="H324" s="8"/>
      <c r="I324" s="21">
        <f>0.035*1000</f>
        <v>35</v>
      </c>
      <c r="J324" s="8" t="s">
        <v>50</v>
      </c>
      <c r="K324" s="23"/>
      <c r="L324" s="8"/>
      <c r="M324" s="21"/>
      <c r="N324" s="21"/>
      <c r="O324" s="8"/>
      <c r="Q324" s="8"/>
    </row>
    <row r="325" spans="1:17" ht="5.2" customHeight="1" x14ac:dyDescent="0.45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</row>
    <row r="326" spans="1:17" x14ac:dyDescent="0.45">
      <c r="A326" s="67" t="s">
        <v>34</v>
      </c>
      <c r="B326" s="67"/>
      <c r="C326" s="67"/>
      <c r="D326" s="67"/>
      <c r="E326" s="67"/>
      <c r="F326" s="67"/>
      <c r="G326" s="67"/>
      <c r="H326" s="67"/>
      <c r="I326" s="45" t="s">
        <v>35</v>
      </c>
      <c r="J326" s="55">
        <v>1</v>
      </c>
      <c r="K326" s="24"/>
      <c r="L326" s="24"/>
      <c r="M326" s="45" t="s">
        <v>21</v>
      </c>
      <c r="N326" s="25">
        <f>SUM(N322)</f>
        <v>4.9489999999999998</v>
      </c>
      <c r="O326" s="25">
        <f>SUM(O322)</f>
        <v>3.8003</v>
      </c>
    </row>
    <row r="327" spans="1:17" ht="9.75" customHeight="1" x14ac:dyDescent="0.45">
      <c r="A327" s="9"/>
      <c r="B327" s="9"/>
      <c r="C327" s="9"/>
      <c r="D327" s="9"/>
      <c r="E327" s="9"/>
      <c r="F327" s="9"/>
      <c r="G327" s="9"/>
      <c r="H327" s="8"/>
      <c r="I327" s="46"/>
      <c r="J327" s="8"/>
      <c r="K327" s="8"/>
      <c r="L327" s="8"/>
      <c r="M327" s="46"/>
      <c r="N327" s="9"/>
      <c r="O327" s="8"/>
    </row>
    <row r="328" spans="1:17" s="1" customFormat="1" x14ac:dyDescent="0.45">
      <c r="A328" s="66" t="s">
        <v>28</v>
      </c>
      <c r="B328" s="66"/>
      <c r="C328" s="66"/>
      <c r="D328" s="66"/>
      <c r="E328" s="11"/>
      <c r="F328" s="11">
        <f>(2.2*1000)</f>
        <v>2200</v>
      </c>
      <c r="G328" s="12" t="s">
        <v>0</v>
      </c>
      <c r="H328" s="13">
        <f>(2.135*1000)</f>
        <v>2135</v>
      </c>
      <c r="I328" s="12"/>
      <c r="J328" s="12"/>
      <c r="K328" s="12"/>
      <c r="L328" s="12"/>
      <c r="M328" s="12"/>
      <c r="N328" s="12"/>
      <c r="O328" s="12"/>
      <c r="Q328" s="9"/>
    </row>
    <row r="329" spans="1:17" ht="2.2000000000000002" customHeight="1" x14ac:dyDescent="0.4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7" ht="5.2" customHeight="1" x14ac:dyDescent="0.45">
      <c r="A330" s="8"/>
      <c r="B330" s="8"/>
      <c r="C330" s="8"/>
      <c r="D330" s="8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7" s="6" customFormat="1" ht="14.55" hidden="1" customHeight="1" x14ac:dyDescent="0.45">
      <c r="A331" s="14" t="s">
        <v>1</v>
      </c>
      <c r="B331" s="14"/>
      <c r="C331" s="14"/>
      <c r="D331" s="14"/>
      <c r="E331" s="14" t="e">
        <f>(width*1000)</f>
        <v>#NAME?</v>
      </c>
      <c r="F331" s="14"/>
      <c r="G331" s="15"/>
      <c r="H331" s="16">
        <f>(2.38*1000)</f>
        <v>2380</v>
      </c>
      <c r="I331" s="16">
        <f>(2.2*1000)</f>
        <v>2200</v>
      </c>
      <c r="J331" s="14" t="e">
        <f>(height*1000)</f>
        <v>#NAME?</v>
      </c>
      <c r="K331" s="16">
        <f>(2.135*1000)</f>
        <v>2135</v>
      </c>
      <c r="L331" s="15"/>
      <c r="M331" s="17">
        <f>(2.525*1000)</f>
        <v>2525</v>
      </c>
      <c r="N331" s="18">
        <v>6.0095000000000001</v>
      </c>
      <c r="O331" s="14"/>
      <c r="Q331" s="14"/>
    </row>
    <row r="332" spans="1:17" s="2" customFormat="1" ht="13.9" x14ac:dyDescent="0.45">
      <c r="A332" s="8"/>
      <c r="B332" s="8"/>
      <c r="C332" s="8"/>
      <c r="D332" s="8"/>
      <c r="E332" s="8" t="s">
        <v>102</v>
      </c>
      <c r="F332" s="8"/>
      <c r="G332" s="8"/>
      <c r="H332" s="8" t="s">
        <v>30</v>
      </c>
      <c r="I332" s="8" t="s">
        <v>43</v>
      </c>
      <c r="J332" s="8" t="s">
        <v>44</v>
      </c>
      <c r="K332" s="19">
        <f>IF((H331&gt;0),(H331),IF((I331)&gt;0,(I331),(E331)))</f>
        <v>2380</v>
      </c>
      <c r="L332" s="53" t="s">
        <v>0</v>
      </c>
      <c r="M332" s="21">
        <f>IF((M331&gt;0),(M331),IF((K331)&gt;0,(K331),(J331)))</f>
        <v>2525</v>
      </c>
      <c r="N332" s="22">
        <f>IF((N331=""),(O332),IF((N331)&gt;0,(N331),(O332)))</f>
        <v>6.0095000000000001</v>
      </c>
      <c r="O332" s="22">
        <v>4.6970000000000001</v>
      </c>
      <c r="Q332" s="8"/>
    </row>
    <row r="333" spans="1:17" s="2" customFormat="1" ht="13.9" x14ac:dyDescent="0.45">
      <c r="A333" s="8"/>
      <c r="B333" s="8"/>
      <c r="C333" s="8"/>
      <c r="D333" s="8"/>
      <c r="E333" s="8" t="s">
        <v>49</v>
      </c>
      <c r="F333" s="8"/>
      <c r="G333" s="8"/>
      <c r="H333" s="8"/>
      <c r="I333" s="21">
        <f>(0.02*1000)</f>
        <v>20</v>
      </c>
      <c r="J333" s="8" t="s">
        <v>32</v>
      </c>
      <c r="K333" s="19">
        <f>(2.2*1000)</f>
        <v>2200</v>
      </c>
      <c r="L333" s="53" t="s">
        <v>0</v>
      </c>
      <c r="M333" s="21">
        <f>(2.135*1000)</f>
        <v>2135</v>
      </c>
      <c r="N333" s="21"/>
      <c r="O333" s="22"/>
      <c r="Q333" s="8"/>
    </row>
    <row r="334" spans="1:17" s="2" customFormat="1" ht="13.9" x14ac:dyDescent="0.45">
      <c r="A334" s="8"/>
      <c r="B334" s="8"/>
      <c r="C334" s="8"/>
      <c r="D334" s="8"/>
      <c r="E334" s="8"/>
      <c r="F334" s="8"/>
      <c r="G334" s="8"/>
      <c r="H334" s="8"/>
      <c r="I334" s="21">
        <f>0.035*1000</f>
        <v>35</v>
      </c>
      <c r="J334" s="8" t="s">
        <v>50</v>
      </c>
      <c r="K334" s="23"/>
      <c r="L334" s="8"/>
      <c r="M334" s="21"/>
      <c r="N334" s="21"/>
      <c r="O334" s="8"/>
      <c r="Q334" s="8"/>
    </row>
    <row r="335" spans="1:17" ht="5.2" customHeight="1" x14ac:dyDescent="0.45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</row>
    <row r="336" spans="1:17" x14ac:dyDescent="0.45">
      <c r="A336" s="67" t="s">
        <v>34</v>
      </c>
      <c r="B336" s="67"/>
      <c r="C336" s="67"/>
      <c r="D336" s="67"/>
      <c r="E336" s="67"/>
      <c r="F336" s="67"/>
      <c r="G336" s="67"/>
      <c r="H336" s="67"/>
      <c r="I336" s="45" t="s">
        <v>35</v>
      </c>
      <c r="J336" s="55">
        <v>1</v>
      </c>
      <c r="K336" s="24"/>
      <c r="L336" s="24"/>
      <c r="M336" s="45" t="s">
        <v>21</v>
      </c>
      <c r="N336" s="25">
        <f>SUM(N332)</f>
        <v>6.0095000000000001</v>
      </c>
      <c r="O336" s="25">
        <f>SUM(O332)</f>
        <v>4.6970000000000001</v>
      </c>
    </row>
    <row r="337" spans="1:17" ht="9.75" customHeight="1" x14ac:dyDescent="0.45">
      <c r="A337" s="9"/>
      <c r="B337" s="9"/>
      <c r="C337" s="9"/>
      <c r="D337" s="9"/>
      <c r="E337" s="9"/>
      <c r="F337" s="9"/>
      <c r="G337" s="9"/>
      <c r="H337" s="8"/>
      <c r="I337" s="46"/>
      <c r="J337" s="8"/>
      <c r="K337" s="8"/>
      <c r="L337" s="8"/>
      <c r="M337" s="46"/>
      <c r="N337" s="9"/>
      <c r="O337" s="8"/>
    </row>
    <row r="338" spans="1:17" s="1" customFormat="1" x14ac:dyDescent="0.45">
      <c r="A338" s="66" t="s">
        <v>28</v>
      </c>
      <c r="B338" s="66"/>
      <c r="C338" s="66"/>
      <c r="D338" s="66"/>
      <c r="E338" s="11"/>
      <c r="F338" s="11">
        <f>(2.43*1000)</f>
        <v>2430</v>
      </c>
      <c r="G338" s="12" t="s">
        <v>0</v>
      </c>
      <c r="H338" s="13">
        <f>(2.275*1000)</f>
        <v>2275</v>
      </c>
      <c r="I338" s="12"/>
      <c r="J338" s="12"/>
      <c r="K338" s="12"/>
      <c r="L338" s="12"/>
      <c r="M338" s="12"/>
      <c r="N338" s="12"/>
      <c r="O338" s="12"/>
      <c r="Q338" s="9"/>
    </row>
    <row r="339" spans="1:17" ht="2.2000000000000002" customHeight="1" x14ac:dyDescent="0.4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7" ht="5.2" customHeight="1" x14ac:dyDescent="0.45">
      <c r="A340" s="8"/>
      <c r="B340" s="8"/>
      <c r="C340" s="8"/>
      <c r="D340" s="8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7" s="6" customFormat="1" ht="14.55" hidden="1" customHeight="1" x14ac:dyDescent="0.45">
      <c r="A341" s="14" t="s">
        <v>1</v>
      </c>
      <c r="B341" s="14"/>
      <c r="C341" s="14"/>
      <c r="D341" s="14"/>
      <c r="E341" s="14" t="e">
        <f>(width*1000)</f>
        <v>#NAME?</v>
      </c>
      <c r="F341" s="14"/>
      <c r="G341" s="15"/>
      <c r="H341" s="16">
        <f>(2.61*1000)</f>
        <v>2610</v>
      </c>
      <c r="I341" s="16">
        <f>(2.43*1000)</f>
        <v>2430</v>
      </c>
      <c r="J341" s="14" t="e">
        <f>(height*1000)</f>
        <v>#NAME?</v>
      </c>
      <c r="K341" s="16">
        <f>(2.275*1000)</f>
        <v>2275</v>
      </c>
      <c r="L341" s="15"/>
      <c r="M341" s="17">
        <f>(2.535*1000)</f>
        <v>2535</v>
      </c>
      <c r="N341" s="18">
        <v>6.6163999999999996</v>
      </c>
      <c r="O341" s="14"/>
      <c r="Q341" s="14"/>
    </row>
    <row r="342" spans="1:17" s="2" customFormat="1" ht="13.9" x14ac:dyDescent="0.45">
      <c r="A342" s="8"/>
      <c r="B342" s="8"/>
      <c r="C342" s="8"/>
      <c r="D342" s="8"/>
      <c r="E342" s="8" t="s">
        <v>102</v>
      </c>
      <c r="F342" s="8"/>
      <c r="G342" s="8"/>
      <c r="H342" s="8" t="s">
        <v>99</v>
      </c>
      <c r="I342" s="8" t="s">
        <v>43</v>
      </c>
      <c r="J342" s="8" t="s">
        <v>44</v>
      </c>
      <c r="K342" s="19">
        <f>IF((H341&gt;0),(H341),IF((I341)&gt;0,(I341),(E341)))</f>
        <v>2610</v>
      </c>
      <c r="L342" s="53" t="s">
        <v>0</v>
      </c>
      <c r="M342" s="21">
        <f>IF((M341&gt;0),(M341),IF((K341)&gt;0,(K341),(J341)))</f>
        <v>2535</v>
      </c>
      <c r="N342" s="22">
        <f>IF((N341=""),(O342),IF((N341)&gt;0,(N341),(O342)))</f>
        <v>6.6163999999999996</v>
      </c>
      <c r="O342" s="22">
        <v>5.5282</v>
      </c>
      <c r="Q342" s="8"/>
    </row>
    <row r="343" spans="1:17" s="2" customFormat="1" ht="13.9" x14ac:dyDescent="0.45">
      <c r="A343" s="8"/>
      <c r="B343" s="8"/>
      <c r="C343" s="8"/>
      <c r="D343" s="8"/>
      <c r="E343" s="8" t="s">
        <v>92</v>
      </c>
      <c r="F343" s="8"/>
      <c r="G343" s="8"/>
      <c r="H343" s="8"/>
      <c r="I343" s="21">
        <f>(0*1000)</f>
        <v>0</v>
      </c>
      <c r="J343" s="8" t="s">
        <v>32</v>
      </c>
      <c r="K343" s="19">
        <f>(2.43*1000)</f>
        <v>2430</v>
      </c>
      <c r="L343" s="53" t="s">
        <v>0</v>
      </c>
      <c r="M343" s="21">
        <f>(2.275*1000)</f>
        <v>2275</v>
      </c>
      <c r="N343" s="21"/>
      <c r="O343" s="22"/>
      <c r="Q343" s="8"/>
    </row>
    <row r="344" spans="1:17" s="2" customFormat="1" ht="13.9" x14ac:dyDescent="0.45">
      <c r="A344" s="8"/>
      <c r="B344" s="8"/>
      <c r="C344" s="8"/>
      <c r="D344" s="8"/>
      <c r="E344" s="8"/>
      <c r="F344" s="8"/>
      <c r="G344" s="8"/>
      <c r="H344" s="8"/>
      <c r="I344" s="21">
        <f>0.295*1000</f>
        <v>295</v>
      </c>
      <c r="J344" s="8" t="s">
        <v>50</v>
      </c>
      <c r="K344" s="23"/>
      <c r="L344" s="8"/>
      <c r="M344" s="21"/>
      <c r="N344" s="21"/>
      <c r="O344" s="8"/>
      <c r="Q344" s="8"/>
    </row>
    <row r="345" spans="1:17" ht="5.2" customHeight="1" x14ac:dyDescent="0.45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</row>
    <row r="346" spans="1:17" ht="2.2000000000000002" customHeight="1" x14ac:dyDescent="0.4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7" ht="5.2" customHeight="1" x14ac:dyDescent="0.45">
      <c r="A347" s="8"/>
      <c r="B347" s="8"/>
      <c r="C347" s="8"/>
      <c r="D347" s="8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7" s="6" customFormat="1" ht="14.55" hidden="1" customHeight="1" x14ac:dyDescent="0.45">
      <c r="A348" s="14" t="s">
        <v>1</v>
      </c>
      <c r="B348" s="14"/>
      <c r="C348" s="14"/>
      <c r="D348" s="14"/>
      <c r="E348" s="14" t="e">
        <f>(width*1000)</f>
        <v>#NAME?</v>
      </c>
      <c r="F348" s="14"/>
      <c r="G348" s="15"/>
      <c r="H348" s="16">
        <f>(2.61*1000)</f>
        <v>2610</v>
      </c>
      <c r="I348" s="16">
        <f>(2.43*1000)</f>
        <v>2430</v>
      </c>
      <c r="J348" s="14" t="e">
        <f>(height*1000)</f>
        <v>#NAME?</v>
      </c>
      <c r="K348" s="16">
        <f>(2.275*1000)</f>
        <v>2275</v>
      </c>
      <c r="L348" s="15"/>
      <c r="M348" s="17">
        <f>(2.535*1000)</f>
        <v>2535</v>
      </c>
      <c r="N348" s="18">
        <v>6.6163999999999996</v>
      </c>
      <c r="O348" s="14"/>
      <c r="Q348" s="14"/>
    </row>
    <row r="349" spans="1:17" s="2" customFormat="1" ht="13.9" x14ac:dyDescent="0.45">
      <c r="A349" s="8"/>
      <c r="B349" s="8"/>
      <c r="C349" s="8"/>
      <c r="D349" s="8"/>
      <c r="E349" s="8" t="s">
        <v>105</v>
      </c>
      <c r="F349" s="8"/>
      <c r="G349" s="8"/>
      <c r="H349" s="8" t="s">
        <v>73</v>
      </c>
      <c r="I349" s="8" t="s">
        <v>43</v>
      </c>
      <c r="J349" s="8" t="s">
        <v>44</v>
      </c>
      <c r="K349" s="19">
        <f>IF((H348&gt;0),(H348),IF((I348)&gt;0,(I348),(E348)))</f>
        <v>2610</v>
      </c>
      <c r="L349" s="53" t="s">
        <v>0</v>
      </c>
      <c r="M349" s="21">
        <f>IF((M348&gt;0),(M348),IF((K348)&gt;0,(K348),(J348)))</f>
        <v>2535</v>
      </c>
      <c r="N349" s="22">
        <f>IF((N348=""),(O349),IF((N348)&gt;0,(N348),(O349)))</f>
        <v>6.6163999999999996</v>
      </c>
      <c r="O349" s="22">
        <v>5.5282</v>
      </c>
      <c r="Q349" s="8"/>
    </row>
    <row r="350" spans="1:17" s="2" customFormat="1" ht="13.9" x14ac:dyDescent="0.45">
      <c r="A350" s="8"/>
      <c r="B350" s="8"/>
      <c r="C350" s="8"/>
      <c r="D350" s="8"/>
      <c r="E350" s="8" t="s">
        <v>106</v>
      </c>
      <c r="F350" s="8"/>
      <c r="G350" s="8"/>
      <c r="H350" s="8"/>
      <c r="I350" s="21">
        <f>(0*1000)</f>
        <v>0</v>
      </c>
      <c r="J350" s="8" t="s">
        <v>32</v>
      </c>
      <c r="K350" s="19">
        <f>(2.43*1000)</f>
        <v>2430</v>
      </c>
      <c r="L350" s="53" t="s">
        <v>0</v>
      </c>
      <c r="M350" s="21">
        <f>(2.275*1000)</f>
        <v>2275</v>
      </c>
      <c r="N350" s="21"/>
      <c r="O350" s="22"/>
      <c r="Q350" s="8"/>
    </row>
    <row r="351" spans="1:17" s="2" customFormat="1" ht="13.9" x14ac:dyDescent="0.45">
      <c r="A351" s="8"/>
      <c r="B351" s="8"/>
      <c r="C351" s="8"/>
      <c r="D351" s="8"/>
      <c r="E351" s="8"/>
      <c r="F351" s="8"/>
      <c r="G351" s="8"/>
      <c r="H351" s="8"/>
      <c r="I351" s="21">
        <f>0.295*1000</f>
        <v>295</v>
      </c>
      <c r="J351" s="8" t="s">
        <v>50</v>
      </c>
      <c r="K351" s="23"/>
      <c r="L351" s="8"/>
      <c r="M351" s="21"/>
      <c r="N351" s="21"/>
      <c r="O351" s="8"/>
      <c r="Q351" s="8"/>
    </row>
    <row r="352" spans="1:17" ht="5.2" customHeight="1" x14ac:dyDescent="0.45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</row>
    <row r="353" spans="1:17" x14ac:dyDescent="0.45">
      <c r="A353" s="67" t="s">
        <v>34</v>
      </c>
      <c r="B353" s="67"/>
      <c r="C353" s="67"/>
      <c r="D353" s="67"/>
      <c r="E353" s="67"/>
      <c r="F353" s="67"/>
      <c r="G353" s="67"/>
      <c r="H353" s="67"/>
      <c r="I353" s="45" t="s">
        <v>35</v>
      </c>
      <c r="J353" s="55">
        <v>2</v>
      </c>
      <c r="K353" s="24"/>
      <c r="L353" s="24"/>
      <c r="M353" s="45" t="s">
        <v>21</v>
      </c>
      <c r="N353" s="25">
        <f>SUM(N342,N349)</f>
        <v>13.232799999999999</v>
      </c>
      <c r="O353" s="25">
        <f>SUM(O342,O349)</f>
        <v>11.0564</v>
      </c>
    </row>
    <row r="354" spans="1:17" ht="9.75" customHeight="1" x14ac:dyDescent="0.45">
      <c r="A354" s="9"/>
      <c r="B354" s="9"/>
      <c r="C354" s="9"/>
      <c r="D354" s="9"/>
      <c r="E354" s="9"/>
      <c r="F354" s="9"/>
      <c r="G354" s="9"/>
      <c r="H354" s="8"/>
      <c r="I354" s="46"/>
      <c r="J354" s="8"/>
      <c r="K354" s="8"/>
      <c r="L354" s="8"/>
      <c r="M354" s="46"/>
      <c r="N354" s="9"/>
      <c r="O354" s="8"/>
    </row>
    <row r="355" spans="1:17" s="1" customFormat="1" x14ac:dyDescent="0.45">
      <c r="A355" s="66" t="s">
        <v>28</v>
      </c>
      <c r="B355" s="66"/>
      <c r="C355" s="66"/>
      <c r="D355" s="66"/>
      <c r="E355" s="11"/>
      <c r="F355" s="11">
        <f>(2.48*1000)</f>
        <v>2480</v>
      </c>
      <c r="G355" s="12" t="s">
        <v>0</v>
      </c>
      <c r="H355" s="13">
        <f>(2.135*1000)</f>
        <v>2135</v>
      </c>
      <c r="I355" s="12"/>
      <c r="J355" s="12"/>
      <c r="K355" s="12"/>
      <c r="L355" s="12"/>
      <c r="M355" s="12"/>
      <c r="N355" s="12"/>
      <c r="O355" s="12"/>
      <c r="Q355" s="9"/>
    </row>
    <row r="356" spans="1:17" ht="2.2000000000000002" customHeight="1" x14ac:dyDescent="0.4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7" ht="5.2" customHeight="1" x14ac:dyDescent="0.45">
      <c r="A357" s="8"/>
      <c r="B357" s="8"/>
      <c r="C357" s="8"/>
      <c r="D357" s="8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7" s="6" customFormat="1" ht="14.55" hidden="1" customHeight="1" x14ac:dyDescent="0.45">
      <c r="A358" s="14" t="s">
        <v>1</v>
      </c>
      <c r="B358" s="14"/>
      <c r="C358" s="14"/>
      <c r="D358" s="14"/>
      <c r="E358" s="14" t="e">
        <f>(width*1000)</f>
        <v>#NAME?</v>
      </c>
      <c r="F358" s="14"/>
      <c r="G358" s="15"/>
      <c r="H358" s="16">
        <f>(2.66*1000)</f>
        <v>2660</v>
      </c>
      <c r="I358" s="16">
        <f>(2.48*1000)</f>
        <v>2480</v>
      </c>
      <c r="J358" s="14" t="e">
        <f>(height*1000)</f>
        <v>#NAME?</v>
      </c>
      <c r="K358" s="16">
        <f>(2.135*1000)</f>
        <v>2135</v>
      </c>
      <c r="L358" s="15"/>
      <c r="M358" s="17">
        <f>(2.525*1000)</f>
        <v>2525</v>
      </c>
      <c r="N358" s="18">
        <v>6.7164999999999999</v>
      </c>
      <c r="O358" s="14"/>
      <c r="Q358" s="14"/>
    </row>
    <row r="359" spans="1:17" s="2" customFormat="1" ht="13.9" x14ac:dyDescent="0.45">
      <c r="A359" s="8"/>
      <c r="B359" s="8"/>
      <c r="C359" s="8"/>
      <c r="D359" s="8"/>
      <c r="E359" s="8" t="s">
        <v>105</v>
      </c>
      <c r="F359" s="8"/>
      <c r="G359" s="8"/>
      <c r="H359" s="8" t="s">
        <v>79</v>
      </c>
      <c r="I359" s="8" t="s">
        <v>43</v>
      </c>
      <c r="J359" s="8" t="s">
        <v>44</v>
      </c>
      <c r="K359" s="19">
        <f>IF((H358&gt;0),(H358),IF((I358)&gt;0,(I358),(E358)))</f>
        <v>2660</v>
      </c>
      <c r="L359" s="53" t="s">
        <v>0</v>
      </c>
      <c r="M359" s="21">
        <f>IF((M358&gt;0),(M358),IF((K358)&gt;0,(K358),(J358)))</f>
        <v>2525</v>
      </c>
      <c r="N359" s="22">
        <f>IF((N358=""),(O359),IF((N358)&gt;0,(N358),(O359)))</f>
        <v>6.7164999999999999</v>
      </c>
      <c r="O359" s="22">
        <v>5.2948000000000004</v>
      </c>
      <c r="Q359" s="8"/>
    </row>
    <row r="360" spans="1:17" s="2" customFormat="1" ht="13.9" x14ac:dyDescent="0.45">
      <c r="A360" s="8"/>
      <c r="B360" s="8"/>
      <c r="C360" s="8"/>
      <c r="D360" s="8"/>
      <c r="E360" s="8" t="s">
        <v>45</v>
      </c>
      <c r="F360" s="8"/>
      <c r="G360" s="8"/>
      <c r="H360" s="8"/>
      <c r="I360" s="21">
        <f>(0.02*1000)</f>
        <v>20</v>
      </c>
      <c r="J360" s="8" t="s">
        <v>32</v>
      </c>
      <c r="K360" s="19">
        <f>(2.48*1000)</f>
        <v>2480</v>
      </c>
      <c r="L360" s="53" t="s">
        <v>0</v>
      </c>
      <c r="M360" s="21">
        <f>(2.135*1000)</f>
        <v>2135</v>
      </c>
      <c r="N360" s="21"/>
      <c r="O360" s="22"/>
      <c r="Q360" s="8"/>
    </row>
    <row r="361" spans="1:17" s="2" customFormat="1" ht="13.9" x14ac:dyDescent="0.45">
      <c r="A361" s="8"/>
      <c r="B361" s="8"/>
      <c r="C361" s="8"/>
      <c r="D361" s="8"/>
      <c r="E361" s="8"/>
      <c r="F361" s="8"/>
      <c r="G361" s="8"/>
      <c r="H361" s="8"/>
      <c r="I361" s="21">
        <f>0.09*1000</f>
        <v>90</v>
      </c>
      <c r="J361" s="8" t="s">
        <v>81</v>
      </c>
      <c r="K361" s="23"/>
      <c r="L361" s="8"/>
      <c r="M361" s="21"/>
      <c r="N361" s="21"/>
      <c r="O361" s="8"/>
      <c r="Q361" s="8"/>
    </row>
    <row r="362" spans="1:17" ht="5.2" customHeight="1" x14ac:dyDescent="0.45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</row>
    <row r="363" spans="1:17" x14ac:dyDescent="0.45">
      <c r="A363" s="67" t="s">
        <v>34</v>
      </c>
      <c r="B363" s="67"/>
      <c r="C363" s="67"/>
      <c r="D363" s="67"/>
      <c r="E363" s="67"/>
      <c r="F363" s="67"/>
      <c r="G363" s="67"/>
      <c r="H363" s="67"/>
      <c r="I363" s="45" t="s">
        <v>35</v>
      </c>
      <c r="J363" s="55">
        <v>1</v>
      </c>
      <c r="K363" s="24"/>
      <c r="L363" s="24"/>
      <c r="M363" s="45" t="s">
        <v>21</v>
      </c>
      <c r="N363" s="25">
        <f>SUM(N359)</f>
        <v>6.7164999999999999</v>
      </c>
      <c r="O363" s="25">
        <f>SUM(O359)</f>
        <v>5.2948000000000004</v>
      </c>
    </row>
    <row r="364" spans="1:17" ht="9.75" customHeight="1" x14ac:dyDescent="0.45">
      <c r="A364" s="9"/>
      <c r="B364" s="9"/>
      <c r="C364" s="9"/>
      <c r="D364" s="9"/>
      <c r="E364" s="9"/>
      <c r="F364" s="9"/>
      <c r="G364" s="9"/>
      <c r="H364" s="8"/>
      <c r="I364" s="46"/>
      <c r="J364" s="8"/>
      <c r="K364" s="8"/>
      <c r="L364" s="8"/>
      <c r="M364" s="46"/>
      <c r="N364" s="9"/>
      <c r="O364" s="8"/>
    </row>
    <row r="365" spans="1:17" s="1" customFormat="1" x14ac:dyDescent="0.45">
      <c r="A365" s="66" t="s">
        <v>28</v>
      </c>
      <c r="B365" s="66"/>
      <c r="C365" s="66"/>
      <c r="D365" s="66"/>
      <c r="E365" s="11"/>
      <c r="F365" s="11">
        <f>(3.352*1000)</f>
        <v>3352</v>
      </c>
      <c r="G365" s="12" t="s">
        <v>0</v>
      </c>
      <c r="H365" s="13">
        <f>(2.135*1000)</f>
        <v>2135</v>
      </c>
      <c r="I365" s="12"/>
      <c r="J365" s="12"/>
      <c r="K365" s="12"/>
      <c r="L365" s="12"/>
      <c r="M365" s="12"/>
      <c r="N365" s="12"/>
      <c r="O365" s="12"/>
      <c r="Q365" s="9"/>
    </row>
    <row r="366" spans="1:17" ht="2.2000000000000002" customHeight="1" x14ac:dyDescent="0.4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7" ht="5.2" customHeight="1" x14ac:dyDescent="0.45">
      <c r="A367" s="8"/>
      <c r="B367" s="8"/>
      <c r="C367" s="8"/>
      <c r="D367" s="8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7" s="6" customFormat="1" ht="14.55" hidden="1" customHeight="1" x14ac:dyDescent="0.45">
      <c r="A368" s="14" t="s">
        <v>1</v>
      </c>
      <c r="B368" s="14"/>
      <c r="C368" s="14"/>
      <c r="D368" s="14"/>
      <c r="E368" s="14" t="e">
        <f>(width*1000)</f>
        <v>#NAME?</v>
      </c>
      <c r="F368" s="14"/>
      <c r="G368" s="15"/>
      <c r="H368" s="16">
        <f>(3.532*1000)</f>
        <v>3532</v>
      </c>
      <c r="I368" s="16">
        <f>(3.352*1000)</f>
        <v>3352</v>
      </c>
      <c r="J368" s="14" t="e">
        <f>(height*1000)</f>
        <v>#NAME?</v>
      </c>
      <c r="K368" s="16">
        <f>(2.135*1000)</f>
        <v>2135</v>
      </c>
      <c r="L368" s="15"/>
      <c r="M368" s="17">
        <f>(2.525*1000)</f>
        <v>2525</v>
      </c>
      <c r="N368" s="18">
        <v>8.9183000000000003</v>
      </c>
      <c r="O368" s="14"/>
      <c r="Q368" s="14"/>
    </row>
    <row r="369" spans="1:17" s="2" customFormat="1" ht="13.9" x14ac:dyDescent="0.45">
      <c r="A369" s="8"/>
      <c r="B369" s="8"/>
      <c r="C369" s="8"/>
      <c r="D369" s="8"/>
      <c r="E369" s="8" t="s">
        <v>105</v>
      </c>
      <c r="F369" s="8"/>
      <c r="G369" s="8"/>
      <c r="H369" s="8" t="s">
        <v>83</v>
      </c>
      <c r="I369" s="8" t="s">
        <v>43</v>
      </c>
      <c r="J369" s="8" t="s">
        <v>44</v>
      </c>
      <c r="K369" s="19">
        <f>IF((H368&gt;0),(H368),IF((I368)&gt;0,(I368),(E368)))</f>
        <v>3532</v>
      </c>
      <c r="L369" s="53" t="s">
        <v>0</v>
      </c>
      <c r="M369" s="21">
        <f>IF((M368&gt;0),(M368),IF((K368)&gt;0,(K368),(J368)))</f>
        <v>2525</v>
      </c>
      <c r="N369" s="22">
        <f>IF((N368=""),(O369),IF((N368)&gt;0,(N368),(O369)))</f>
        <v>8.9183000000000003</v>
      </c>
      <c r="O369" s="22">
        <v>7.1565000000000003</v>
      </c>
      <c r="Q369" s="8"/>
    </row>
    <row r="370" spans="1:17" s="2" customFormat="1" ht="13.9" x14ac:dyDescent="0.45">
      <c r="A370" s="8"/>
      <c r="B370" s="8"/>
      <c r="C370" s="8"/>
      <c r="D370" s="8"/>
      <c r="E370" s="8" t="s">
        <v>45</v>
      </c>
      <c r="F370" s="8"/>
      <c r="G370" s="8"/>
      <c r="H370" s="8"/>
      <c r="I370" s="21">
        <f>(0.02*1000)</f>
        <v>20</v>
      </c>
      <c r="J370" s="8" t="s">
        <v>32</v>
      </c>
      <c r="K370" s="19">
        <f>(3.352*1000)</f>
        <v>3352</v>
      </c>
      <c r="L370" s="53" t="s">
        <v>0</v>
      </c>
      <c r="M370" s="21">
        <f>(2.135*1000)</f>
        <v>2135</v>
      </c>
      <c r="N370" s="21"/>
      <c r="O370" s="22"/>
      <c r="Q370" s="8"/>
    </row>
    <row r="371" spans="1:17" s="2" customFormat="1" ht="13.9" x14ac:dyDescent="0.45">
      <c r="A371" s="8"/>
      <c r="B371" s="8"/>
      <c r="C371" s="8"/>
      <c r="D371" s="8"/>
      <c r="E371" s="8"/>
      <c r="F371" s="8"/>
      <c r="G371" s="8"/>
      <c r="H371" s="8"/>
      <c r="I371" s="21">
        <f>0.09*1000</f>
        <v>90</v>
      </c>
      <c r="J371" s="8" t="s">
        <v>84</v>
      </c>
      <c r="K371" s="23"/>
      <c r="L371" s="8"/>
      <c r="M371" s="21"/>
      <c r="N371" s="21"/>
      <c r="O371" s="8"/>
      <c r="Q371" s="8"/>
    </row>
    <row r="372" spans="1:17" ht="5.2" customHeight="1" x14ac:dyDescent="0.45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</row>
    <row r="373" spans="1:17" x14ac:dyDescent="0.45">
      <c r="A373" s="67" t="s">
        <v>34</v>
      </c>
      <c r="B373" s="67"/>
      <c r="C373" s="67"/>
      <c r="D373" s="67"/>
      <c r="E373" s="67"/>
      <c r="F373" s="67"/>
      <c r="G373" s="67"/>
      <c r="H373" s="67"/>
      <c r="I373" s="45" t="s">
        <v>35</v>
      </c>
      <c r="J373" s="55">
        <v>1</v>
      </c>
      <c r="K373" s="24"/>
      <c r="L373" s="24"/>
      <c r="M373" s="45" t="s">
        <v>21</v>
      </c>
      <c r="N373" s="25">
        <f>SUM(N369)</f>
        <v>8.9183000000000003</v>
      </c>
      <c r="O373" s="25">
        <f>SUM(O369)</f>
        <v>7.1565000000000003</v>
      </c>
    </row>
    <row r="374" spans="1:17" ht="9.75" customHeight="1" x14ac:dyDescent="0.45">
      <c r="A374" s="9"/>
      <c r="B374" s="9"/>
      <c r="C374" s="9"/>
      <c r="D374" s="9"/>
      <c r="E374" s="9"/>
      <c r="F374" s="9"/>
      <c r="G374" s="9"/>
      <c r="H374" s="8"/>
      <c r="I374" s="46"/>
      <c r="J374" s="8"/>
      <c r="K374" s="8"/>
      <c r="L374" s="8"/>
      <c r="M374" s="46"/>
      <c r="N374" s="9"/>
      <c r="O374" s="8"/>
    </row>
    <row r="375" spans="1:17" s="1" customFormat="1" x14ac:dyDescent="0.45">
      <c r="A375" s="66" t="s">
        <v>28</v>
      </c>
      <c r="B375" s="66"/>
      <c r="C375" s="66"/>
      <c r="D375" s="66"/>
      <c r="E375" s="11"/>
      <c r="F375" s="11">
        <f>(4.07*1000)</f>
        <v>4070.0000000000005</v>
      </c>
      <c r="G375" s="12" t="s">
        <v>0</v>
      </c>
      <c r="H375" s="13">
        <f>(2.135*1000)</f>
        <v>2135</v>
      </c>
      <c r="I375" s="12"/>
      <c r="J375" s="12"/>
      <c r="K375" s="12"/>
      <c r="L375" s="12"/>
      <c r="M375" s="12"/>
      <c r="N375" s="12"/>
      <c r="O375" s="12"/>
      <c r="Q375" s="9"/>
    </row>
    <row r="376" spans="1:17" ht="2.2000000000000002" customHeight="1" x14ac:dyDescent="0.4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7" ht="5.2" customHeight="1" x14ac:dyDescent="0.45">
      <c r="A377" s="8"/>
      <c r="B377" s="8"/>
      <c r="C377" s="8"/>
      <c r="D377" s="8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7" s="6" customFormat="1" ht="14.55" hidden="1" customHeight="1" x14ac:dyDescent="0.45">
      <c r="A378" s="14" t="s">
        <v>1</v>
      </c>
      <c r="B378" s="14"/>
      <c r="C378" s="14"/>
      <c r="D378" s="14"/>
      <c r="E378" s="14" t="e">
        <f>(width*1000)</f>
        <v>#NAME?</v>
      </c>
      <c r="F378" s="14"/>
      <c r="G378" s="15"/>
      <c r="H378" s="16">
        <f>(4.25*1000)</f>
        <v>4250</v>
      </c>
      <c r="I378" s="16">
        <f>(4.07*1000)</f>
        <v>4070.0000000000005</v>
      </c>
      <c r="J378" s="14" t="e">
        <f>(height*1000)</f>
        <v>#NAME?</v>
      </c>
      <c r="K378" s="16">
        <f>(2.135*1000)</f>
        <v>2135</v>
      </c>
      <c r="L378" s="15"/>
      <c r="M378" s="17">
        <f>(2.525*1000)</f>
        <v>2525</v>
      </c>
      <c r="N378" s="18">
        <v>10.731199999999999</v>
      </c>
      <c r="O378" s="14"/>
      <c r="Q378" s="14"/>
    </row>
    <row r="379" spans="1:17" s="2" customFormat="1" ht="13.9" x14ac:dyDescent="0.45">
      <c r="A379" s="8"/>
      <c r="B379" s="8"/>
      <c r="C379" s="8"/>
      <c r="D379" s="8"/>
      <c r="E379" s="8" t="s">
        <v>104</v>
      </c>
      <c r="F379" s="8"/>
      <c r="G379" s="8"/>
      <c r="H379" s="8" t="s">
        <v>66</v>
      </c>
      <c r="I379" s="8" t="s">
        <v>43</v>
      </c>
      <c r="J379" s="8" t="s">
        <v>44</v>
      </c>
      <c r="K379" s="19">
        <f>IF((H378&gt;0),(H378),IF((I378)&gt;0,(I378),(E378)))</f>
        <v>4250</v>
      </c>
      <c r="L379" s="53" t="s">
        <v>0</v>
      </c>
      <c r="M379" s="21">
        <f>IF((M378&gt;0),(M378),IF((K378)&gt;0,(K378),(J378)))</f>
        <v>2525</v>
      </c>
      <c r="N379" s="22">
        <f>IF((N378=""),(O379),IF((N378)&gt;0,(N378),(O379)))</f>
        <v>10.731199999999999</v>
      </c>
      <c r="O379" s="22">
        <v>8.6895000000000007</v>
      </c>
      <c r="Q379" s="8"/>
    </row>
    <row r="380" spans="1:17" s="2" customFormat="1" ht="13.9" x14ac:dyDescent="0.45">
      <c r="A380" s="8"/>
      <c r="B380" s="8"/>
      <c r="C380" s="8"/>
      <c r="D380" s="8"/>
      <c r="E380" s="8" t="s">
        <v>45</v>
      </c>
      <c r="F380" s="8"/>
      <c r="G380" s="8"/>
      <c r="H380" s="8"/>
      <c r="I380" s="21">
        <f>(0.02*1000)</f>
        <v>20</v>
      </c>
      <c r="J380" s="8" t="s">
        <v>32</v>
      </c>
      <c r="K380" s="19">
        <f>(4.07*1000)</f>
        <v>4070.0000000000005</v>
      </c>
      <c r="L380" s="53" t="s">
        <v>0</v>
      </c>
      <c r="M380" s="21">
        <f>(2.135*1000)</f>
        <v>2135</v>
      </c>
      <c r="N380" s="21"/>
      <c r="O380" s="22"/>
      <c r="Q380" s="8"/>
    </row>
    <row r="381" spans="1:17" s="2" customFormat="1" ht="13.9" x14ac:dyDescent="0.45">
      <c r="A381" s="8"/>
      <c r="B381" s="8"/>
      <c r="C381" s="8"/>
      <c r="D381" s="8"/>
      <c r="E381" s="8"/>
      <c r="F381" s="8"/>
      <c r="G381" s="8"/>
      <c r="H381" s="8"/>
      <c r="I381" s="21">
        <f>0.06*1000</f>
        <v>60</v>
      </c>
      <c r="J381" s="8" t="s">
        <v>54</v>
      </c>
      <c r="K381" s="23"/>
      <c r="L381" s="8"/>
      <c r="M381" s="21"/>
      <c r="N381" s="21"/>
      <c r="O381" s="8"/>
      <c r="Q381" s="8"/>
    </row>
    <row r="382" spans="1:17" ht="5.2" customHeight="1" x14ac:dyDescent="0.45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</row>
    <row r="383" spans="1:17" x14ac:dyDescent="0.45">
      <c r="A383" s="67" t="s">
        <v>34</v>
      </c>
      <c r="B383" s="67"/>
      <c r="C383" s="67"/>
      <c r="D383" s="67"/>
      <c r="E383" s="67"/>
      <c r="F383" s="67"/>
      <c r="G383" s="67"/>
      <c r="H383" s="67"/>
      <c r="I383" s="45" t="s">
        <v>35</v>
      </c>
      <c r="J383" s="55">
        <v>1</v>
      </c>
      <c r="K383" s="24"/>
      <c r="L383" s="24"/>
      <c r="M383" s="45" t="s">
        <v>21</v>
      </c>
      <c r="N383" s="25">
        <f>SUM(N379)</f>
        <v>10.731199999999999</v>
      </c>
      <c r="O383" s="25">
        <f>SUM(O379)</f>
        <v>8.6895000000000007</v>
      </c>
    </row>
    <row r="384" spans="1:17" ht="9.75" customHeight="1" x14ac:dyDescent="0.45">
      <c r="A384" s="9"/>
      <c r="B384" s="9"/>
      <c r="C384" s="9"/>
      <c r="D384" s="9"/>
      <c r="E384" s="9"/>
      <c r="F384" s="9"/>
      <c r="G384" s="9"/>
      <c r="H384" s="8"/>
      <c r="I384" s="46"/>
      <c r="J384" s="8"/>
      <c r="K384" s="8"/>
      <c r="L384" s="8"/>
      <c r="M384" s="46"/>
      <c r="N384" s="9"/>
      <c r="O384" s="8"/>
    </row>
    <row r="385" spans="1:17" s="1" customFormat="1" x14ac:dyDescent="0.45">
      <c r="A385" s="66" t="s">
        <v>28</v>
      </c>
      <c r="B385" s="66"/>
      <c r="C385" s="66"/>
      <c r="D385" s="66"/>
      <c r="E385" s="11"/>
      <c r="F385" s="11">
        <f>(4.88*1000)</f>
        <v>4880</v>
      </c>
      <c r="G385" s="12" t="s">
        <v>0</v>
      </c>
      <c r="H385" s="13">
        <f>(2.135*1000)</f>
        <v>2135</v>
      </c>
      <c r="I385" s="12"/>
      <c r="J385" s="12"/>
      <c r="K385" s="12"/>
      <c r="L385" s="12"/>
      <c r="M385" s="12"/>
      <c r="N385" s="12"/>
      <c r="O385" s="12"/>
      <c r="Q385" s="9"/>
    </row>
    <row r="386" spans="1:17" ht="2.2000000000000002" customHeight="1" x14ac:dyDescent="0.4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7" ht="5.2" customHeight="1" x14ac:dyDescent="0.45">
      <c r="A387" s="8"/>
      <c r="B387" s="8"/>
      <c r="C387" s="8"/>
      <c r="D387" s="8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7" s="6" customFormat="1" ht="14.55" hidden="1" customHeight="1" x14ac:dyDescent="0.45">
      <c r="A388" s="14" t="s">
        <v>1</v>
      </c>
      <c r="B388" s="14"/>
      <c r="C388" s="14"/>
      <c r="D388" s="14"/>
      <c r="E388" s="14" t="e">
        <f>(width*1000)</f>
        <v>#NAME?</v>
      </c>
      <c r="F388" s="14"/>
      <c r="G388" s="15"/>
      <c r="H388" s="16">
        <f>(5.06*1000)</f>
        <v>5060</v>
      </c>
      <c r="I388" s="16">
        <f>(4.88*1000)</f>
        <v>4880</v>
      </c>
      <c r="J388" s="14" t="e">
        <f>(height*1000)</f>
        <v>#NAME?</v>
      </c>
      <c r="K388" s="16">
        <f>(2.135*1000)</f>
        <v>2135</v>
      </c>
      <c r="L388" s="15"/>
      <c r="M388" s="17">
        <f>(2.525*1000)</f>
        <v>2525</v>
      </c>
      <c r="N388" s="18">
        <v>12.7765</v>
      </c>
      <c r="O388" s="14"/>
      <c r="Q388" s="14"/>
    </row>
    <row r="389" spans="1:17" s="2" customFormat="1" ht="13.9" x14ac:dyDescent="0.45">
      <c r="A389" s="8"/>
      <c r="B389" s="8"/>
      <c r="C389" s="8"/>
      <c r="D389" s="8"/>
      <c r="E389" s="8" t="s">
        <v>102</v>
      </c>
      <c r="F389" s="8"/>
      <c r="G389" s="8"/>
      <c r="H389" s="8" t="s">
        <v>48</v>
      </c>
      <c r="I389" s="8" t="s">
        <v>43</v>
      </c>
      <c r="J389" s="8" t="s">
        <v>44</v>
      </c>
      <c r="K389" s="19">
        <f>IF((H388&gt;0),(H388),IF((I388)&gt;0,(I388),(E388)))</f>
        <v>5060</v>
      </c>
      <c r="L389" s="53" t="s">
        <v>0</v>
      </c>
      <c r="M389" s="21">
        <f>IF((M388&gt;0),(M388),IF((K388)&gt;0,(K388),(J388)))</f>
        <v>2525</v>
      </c>
      <c r="N389" s="22">
        <f>IF((N388=""),(O389),IF((N388)&gt;0,(N388),(O389)))</f>
        <v>12.7765</v>
      </c>
      <c r="O389" s="22">
        <v>10.418799999999999</v>
      </c>
      <c r="Q389" s="8"/>
    </row>
    <row r="390" spans="1:17" s="2" customFormat="1" ht="13.9" x14ac:dyDescent="0.45">
      <c r="A390" s="8"/>
      <c r="B390" s="8"/>
      <c r="C390" s="8"/>
      <c r="D390" s="8"/>
      <c r="E390" s="8" t="s">
        <v>45</v>
      </c>
      <c r="F390" s="8"/>
      <c r="G390" s="8"/>
      <c r="H390" s="8"/>
      <c r="I390" s="21">
        <f>(0.02*1000)</f>
        <v>20</v>
      </c>
      <c r="J390" s="8" t="s">
        <v>32</v>
      </c>
      <c r="K390" s="19">
        <f>(4.88*1000)</f>
        <v>4880</v>
      </c>
      <c r="L390" s="53" t="s">
        <v>0</v>
      </c>
      <c r="M390" s="21">
        <f>(2.135*1000)</f>
        <v>2135</v>
      </c>
      <c r="N390" s="21"/>
      <c r="O390" s="22"/>
      <c r="Q390" s="8"/>
    </row>
    <row r="391" spans="1:17" s="2" customFormat="1" ht="13.9" x14ac:dyDescent="0.45">
      <c r="A391" s="8"/>
      <c r="B391" s="8"/>
      <c r="C391" s="8"/>
      <c r="D391" s="8"/>
      <c r="E391" s="8"/>
      <c r="F391" s="8"/>
      <c r="G391" s="8"/>
      <c r="H391" s="8"/>
      <c r="I391" s="21">
        <f>0.035*1000</f>
        <v>35</v>
      </c>
      <c r="J391" s="8" t="s">
        <v>46</v>
      </c>
      <c r="K391" s="23"/>
      <c r="L391" s="8"/>
      <c r="M391" s="21"/>
      <c r="N391" s="21"/>
      <c r="O391" s="8"/>
      <c r="Q391" s="8"/>
    </row>
    <row r="392" spans="1:17" ht="5.2" customHeight="1" x14ac:dyDescent="0.45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</row>
    <row r="393" spans="1:17" x14ac:dyDescent="0.45">
      <c r="A393" s="67" t="s">
        <v>34</v>
      </c>
      <c r="B393" s="67"/>
      <c r="C393" s="67"/>
      <c r="D393" s="67"/>
      <c r="E393" s="67"/>
      <c r="F393" s="67"/>
      <c r="G393" s="67"/>
      <c r="H393" s="67"/>
      <c r="I393" s="45" t="s">
        <v>35</v>
      </c>
      <c r="J393" s="55">
        <v>1</v>
      </c>
      <c r="K393" s="24"/>
      <c r="L393" s="24"/>
      <c r="M393" s="45" t="s">
        <v>21</v>
      </c>
      <c r="N393" s="25">
        <f>SUM(N389)</f>
        <v>12.7765</v>
      </c>
      <c r="O393" s="25">
        <f>SUM(O389)</f>
        <v>10.418799999999999</v>
      </c>
    </row>
    <row r="394" spans="1:17" ht="9.75" customHeight="1" x14ac:dyDescent="0.45">
      <c r="A394" s="9"/>
      <c r="B394" s="9"/>
      <c r="C394" s="9"/>
      <c r="D394" s="9"/>
      <c r="E394" s="9"/>
      <c r="F394" s="9"/>
      <c r="G394" s="9"/>
      <c r="H394" s="8"/>
      <c r="I394" s="46"/>
      <c r="J394" s="8"/>
      <c r="K394" s="8"/>
      <c r="L394" s="8"/>
      <c r="M394" s="46"/>
      <c r="N394" s="9"/>
      <c r="O394" s="8"/>
    </row>
    <row r="395" spans="1:17" x14ac:dyDescent="0.45">
      <c r="A395" s="74" t="s">
        <v>103</v>
      </c>
      <c r="B395" s="74"/>
      <c r="C395" s="74"/>
      <c r="D395" s="74"/>
      <c r="E395" s="74"/>
      <c r="F395" s="74"/>
      <c r="G395" s="74"/>
      <c r="H395" s="74"/>
      <c r="I395" s="75" t="s">
        <v>35</v>
      </c>
      <c r="J395" s="76">
        <v>23</v>
      </c>
      <c r="K395" s="77"/>
      <c r="L395" s="77"/>
      <c r="M395" s="75" t="s">
        <v>21</v>
      </c>
      <c r="N395" s="78">
        <f>SUM(N316,N326,N336,N353,N363,N373,N383,N393)</f>
        <v>116.4288</v>
      </c>
      <c r="O395" s="78">
        <f>SUM(O316,O326,O336,O353,O363,O373,O383,O393)</f>
        <v>92.745800000000003</v>
      </c>
    </row>
    <row r="396" spans="1:17" ht="9.75" customHeight="1" x14ac:dyDescent="0.45">
      <c r="A396" s="9"/>
      <c r="B396" s="9"/>
      <c r="C396" s="9"/>
      <c r="D396" s="9"/>
      <c r="E396" s="9"/>
      <c r="F396" s="9"/>
      <c r="G396" s="9"/>
      <c r="H396" s="8"/>
      <c r="I396" s="46"/>
      <c r="J396" s="8"/>
      <c r="K396" s="8"/>
      <c r="L396" s="8"/>
      <c r="M396" s="46"/>
      <c r="N396" s="9"/>
      <c r="O396" s="8"/>
    </row>
    <row r="397" spans="1:17" x14ac:dyDescent="0.45">
      <c r="A397" s="72" t="s">
        <v>9</v>
      </c>
      <c r="B397" s="72"/>
      <c r="C397" s="72"/>
      <c r="D397" s="72"/>
      <c r="E397" s="73" t="s">
        <v>111</v>
      </c>
      <c r="F397" s="73"/>
      <c r="G397" s="73"/>
      <c r="H397" s="73"/>
      <c r="I397" s="73"/>
      <c r="J397" s="73"/>
      <c r="K397" s="73"/>
      <c r="L397" s="73"/>
      <c r="M397" s="73"/>
      <c r="N397" s="73"/>
      <c r="O397" s="73"/>
    </row>
    <row r="398" spans="1:17" s="3" customFormat="1" ht="9.75" customHeight="1" x14ac:dyDescent="0.45">
      <c r="Q398" s="58"/>
    </row>
    <row r="399" spans="1:17" x14ac:dyDescent="0.45">
      <c r="A399" s="8"/>
      <c r="B399" s="8"/>
      <c r="C399" s="8"/>
      <c r="D399" s="8"/>
      <c r="E399" s="63" t="s">
        <v>11</v>
      </c>
      <c r="F399" s="63"/>
      <c r="G399" s="9"/>
      <c r="H399" s="9" t="s">
        <v>12</v>
      </c>
      <c r="I399" s="9" t="s">
        <v>13</v>
      </c>
      <c r="J399" s="41" t="s">
        <v>14</v>
      </c>
      <c r="K399" s="64" t="s">
        <v>15</v>
      </c>
      <c r="L399" s="64"/>
      <c r="M399" s="64"/>
      <c r="N399" s="9" t="s">
        <v>15</v>
      </c>
      <c r="O399" s="41" t="s">
        <v>16</v>
      </c>
    </row>
    <row r="400" spans="1:17" x14ac:dyDescent="0.45">
      <c r="A400" s="8"/>
      <c r="B400" s="8"/>
      <c r="C400" s="8"/>
      <c r="D400" s="8"/>
      <c r="E400" s="63" t="s">
        <v>17</v>
      </c>
      <c r="F400" s="63"/>
      <c r="G400" s="9"/>
      <c r="H400" s="9" t="s">
        <v>18</v>
      </c>
      <c r="I400" s="41" t="s">
        <v>19</v>
      </c>
      <c r="J400" s="41" t="s">
        <v>20</v>
      </c>
      <c r="K400" s="64" t="s">
        <v>16</v>
      </c>
      <c r="L400" s="64"/>
      <c r="M400" s="64"/>
      <c r="N400" s="9" t="s">
        <v>21</v>
      </c>
      <c r="O400" s="9" t="s">
        <v>21</v>
      </c>
    </row>
    <row r="401" spans="1:17" x14ac:dyDescent="0.45">
      <c r="A401" s="43"/>
      <c r="B401" s="43"/>
      <c r="C401" s="43"/>
      <c r="D401" s="43"/>
      <c r="E401" s="65" t="s">
        <v>22</v>
      </c>
      <c r="F401" s="65"/>
      <c r="G401" s="43"/>
      <c r="H401" s="43" t="s">
        <v>23</v>
      </c>
      <c r="I401" s="44" t="s">
        <v>24</v>
      </c>
      <c r="J401" s="43" t="s">
        <v>25</v>
      </c>
      <c r="K401" s="51" t="s">
        <v>26</v>
      </c>
      <c r="L401" s="52" t="s">
        <v>0</v>
      </c>
      <c r="M401" s="10" t="s">
        <v>27</v>
      </c>
      <c r="N401" s="42"/>
      <c r="O401" s="43"/>
    </row>
    <row r="402" spans="1:17" ht="9.75" customHeight="1" x14ac:dyDescent="0.4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7" s="1" customFormat="1" x14ac:dyDescent="0.45">
      <c r="A403" s="66" t="s">
        <v>28</v>
      </c>
      <c r="B403" s="66"/>
      <c r="C403" s="66"/>
      <c r="D403" s="66"/>
      <c r="E403" s="11"/>
      <c r="F403" s="11">
        <f>(1.22*1000)</f>
        <v>1220</v>
      </c>
      <c r="G403" s="12" t="s">
        <v>0</v>
      </c>
      <c r="H403" s="13">
        <f>(2.275*1000)</f>
        <v>2275</v>
      </c>
      <c r="I403" s="12"/>
      <c r="J403" s="12"/>
      <c r="K403" s="12"/>
      <c r="L403" s="12"/>
      <c r="M403" s="12"/>
      <c r="N403" s="12"/>
      <c r="O403" s="12"/>
      <c r="Q403" s="9"/>
    </row>
    <row r="404" spans="1:17" ht="2.2000000000000002" customHeight="1" x14ac:dyDescent="0.4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7" ht="5.2" customHeight="1" x14ac:dyDescent="0.45">
      <c r="A405" s="8"/>
      <c r="B405" s="8"/>
      <c r="C405" s="8"/>
      <c r="D405" s="8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7" s="6" customFormat="1" ht="14.55" hidden="1" customHeight="1" x14ac:dyDescent="0.45">
      <c r="A406" s="14" t="s">
        <v>1</v>
      </c>
      <c r="B406" s="14"/>
      <c r="C406" s="14"/>
      <c r="D406" s="14"/>
      <c r="E406" s="14" t="e">
        <f>(width*1000)</f>
        <v>#NAME?</v>
      </c>
      <c r="F406" s="14"/>
      <c r="G406" s="15"/>
      <c r="H406" s="16">
        <f>(1.4*1000)</f>
        <v>1400</v>
      </c>
      <c r="I406" s="16">
        <f>(1.22*1000)</f>
        <v>1220</v>
      </c>
      <c r="J406" s="14" t="e">
        <f>(height*1000)</f>
        <v>#NAME?</v>
      </c>
      <c r="K406" s="16">
        <f>(2.275*1000)</f>
        <v>2275</v>
      </c>
      <c r="L406" s="15"/>
      <c r="M406" s="17">
        <f>(2.435*1000)</f>
        <v>2435</v>
      </c>
      <c r="N406" s="18">
        <v>3.4089999999999998</v>
      </c>
      <c r="O406" s="14"/>
      <c r="Q406" s="14"/>
    </row>
    <row r="407" spans="1:17" s="2" customFormat="1" ht="13.9" x14ac:dyDescent="0.45">
      <c r="A407" s="8"/>
      <c r="B407" s="8"/>
      <c r="C407" s="8"/>
      <c r="D407" s="8"/>
      <c r="E407" s="8"/>
      <c r="F407" s="8"/>
      <c r="G407" s="8"/>
      <c r="H407" s="8" t="s">
        <v>86</v>
      </c>
      <c r="I407" s="8" t="s">
        <v>43</v>
      </c>
      <c r="J407" s="8" t="s">
        <v>44</v>
      </c>
      <c r="K407" s="19">
        <f>IF((H406&gt;0),(H406),IF((I406)&gt;0,(I406),(E406)))</f>
        <v>1400</v>
      </c>
      <c r="L407" s="53" t="s">
        <v>0</v>
      </c>
      <c r="M407" s="21">
        <f>IF((M406&gt;0),(M406),IF((K406)&gt;0,(K406),(J406)))</f>
        <v>2435</v>
      </c>
      <c r="N407" s="22">
        <f>IF((N406=""),(O407),IF((N406)&gt;0,(N406),(O407)))</f>
        <v>3.4089999999999998</v>
      </c>
      <c r="O407" s="22">
        <v>2.7755000000000001</v>
      </c>
      <c r="Q407" s="8"/>
    </row>
    <row r="408" spans="1:17" s="2" customFormat="1" ht="13.9" x14ac:dyDescent="0.45">
      <c r="A408" s="8"/>
      <c r="B408" s="8"/>
      <c r="C408" s="8"/>
      <c r="D408" s="8"/>
      <c r="E408" s="8"/>
      <c r="F408" s="8"/>
      <c r="G408" s="8"/>
      <c r="H408" s="8"/>
      <c r="I408" s="21">
        <f>(0.04*1000)</f>
        <v>40</v>
      </c>
      <c r="J408" s="8" t="s">
        <v>32</v>
      </c>
      <c r="K408" s="19">
        <f>(1.22*1000)</f>
        <v>1220</v>
      </c>
      <c r="L408" s="53" t="s">
        <v>0</v>
      </c>
      <c r="M408" s="21">
        <f>(2.275*1000)</f>
        <v>2275</v>
      </c>
      <c r="N408" s="21"/>
      <c r="O408" s="22"/>
      <c r="Q408" s="8"/>
    </row>
    <row r="409" spans="1:17" s="2" customFormat="1" ht="13.9" x14ac:dyDescent="0.45">
      <c r="A409" s="8"/>
      <c r="B409" s="8"/>
      <c r="C409" s="8"/>
      <c r="D409" s="8"/>
      <c r="E409" s="8"/>
      <c r="F409" s="8"/>
      <c r="G409" s="8"/>
      <c r="H409" s="8"/>
      <c r="I409" s="21">
        <f>0.295*1000</f>
        <v>295</v>
      </c>
      <c r="J409" s="8" t="s">
        <v>87</v>
      </c>
      <c r="K409" s="23"/>
      <c r="L409" s="8"/>
      <c r="M409" s="21"/>
      <c r="N409" s="21"/>
      <c r="O409" s="8"/>
      <c r="Q409" s="8"/>
    </row>
    <row r="410" spans="1:17" ht="5.2" customHeight="1" x14ac:dyDescent="0.45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</row>
    <row r="411" spans="1:17" ht="2.2000000000000002" customHeight="1" x14ac:dyDescent="0.4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7" ht="5.2" customHeight="1" x14ac:dyDescent="0.45">
      <c r="A412" s="8"/>
      <c r="B412" s="8"/>
      <c r="C412" s="8"/>
      <c r="D412" s="8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7" s="6" customFormat="1" ht="14.55" hidden="1" customHeight="1" x14ac:dyDescent="0.45">
      <c r="A413" s="14" t="s">
        <v>1</v>
      </c>
      <c r="B413" s="14"/>
      <c r="C413" s="14"/>
      <c r="D413" s="14"/>
      <c r="E413" s="14" t="e">
        <f>(width*1000)</f>
        <v>#NAME?</v>
      </c>
      <c r="F413" s="14"/>
      <c r="G413" s="15"/>
      <c r="H413" s="16">
        <f>(1.4*1000)</f>
        <v>1400</v>
      </c>
      <c r="I413" s="16">
        <f>(1.22*1000)</f>
        <v>1220</v>
      </c>
      <c r="J413" s="14" t="e">
        <f>(height*1000)</f>
        <v>#NAME?</v>
      </c>
      <c r="K413" s="16">
        <f>(2.275*1000)</f>
        <v>2275</v>
      </c>
      <c r="L413" s="15"/>
      <c r="M413" s="17">
        <f>(2.535*1000)</f>
        <v>2535</v>
      </c>
      <c r="N413" s="18">
        <v>3.5489999999999999</v>
      </c>
      <c r="O413" s="14"/>
      <c r="Q413" s="14"/>
    </row>
    <row r="414" spans="1:17" s="2" customFormat="1" ht="13.9" x14ac:dyDescent="0.45">
      <c r="A414" s="8"/>
      <c r="B414" s="8"/>
      <c r="C414" s="8"/>
      <c r="D414" s="8"/>
      <c r="E414" s="8" t="s">
        <v>112</v>
      </c>
      <c r="F414" s="8"/>
      <c r="G414" s="8"/>
      <c r="H414" s="8" t="s">
        <v>73</v>
      </c>
      <c r="I414" s="8" t="s">
        <v>43</v>
      </c>
      <c r="J414" s="8" t="s">
        <v>44</v>
      </c>
      <c r="K414" s="19">
        <f>IF((H413&gt;0),(H413),IF((I413)&gt;0,(I413),(E413)))</f>
        <v>1400</v>
      </c>
      <c r="L414" s="53" t="s">
        <v>0</v>
      </c>
      <c r="M414" s="21">
        <f>IF((M413&gt;0),(M413),IF((K413)&gt;0,(K413),(J413)))</f>
        <v>2535</v>
      </c>
      <c r="N414" s="22">
        <f>IF((N413=""),(O414),IF((N413)&gt;0,(N413),(O414)))</f>
        <v>3.5489999999999999</v>
      </c>
      <c r="O414" s="22">
        <v>2.7755000000000001</v>
      </c>
      <c r="Q414" s="8"/>
    </row>
    <row r="415" spans="1:17" s="2" customFormat="1" ht="13.9" x14ac:dyDescent="0.45">
      <c r="A415" s="8"/>
      <c r="B415" s="8"/>
      <c r="C415" s="8"/>
      <c r="D415" s="8"/>
      <c r="E415" s="8" t="s">
        <v>67</v>
      </c>
      <c r="F415" s="8"/>
      <c r="G415" s="8"/>
      <c r="H415" s="8"/>
      <c r="I415" s="21">
        <f>(0*1000)</f>
        <v>0</v>
      </c>
      <c r="J415" s="8" t="s">
        <v>32</v>
      </c>
      <c r="K415" s="19">
        <f>(1.22*1000)</f>
        <v>1220</v>
      </c>
      <c r="L415" s="53" t="s">
        <v>0</v>
      </c>
      <c r="M415" s="21">
        <f>(2.275*1000)</f>
        <v>2275</v>
      </c>
      <c r="N415" s="21"/>
      <c r="O415" s="22"/>
      <c r="Q415" s="8"/>
    </row>
    <row r="416" spans="1:17" s="2" customFormat="1" ht="13.9" x14ac:dyDescent="0.45">
      <c r="A416" s="8"/>
      <c r="B416" s="8"/>
      <c r="C416" s="8"/>
      <c r="D416" s="8"/>
      <c r="E416" s="8"/>
      <c r="F416" s="8"/>
      <c r="G416" s="8"/>
      <c r="H416" s="8"/>
      <c r="I416" s="21">
        <f>0.295*1000</f>
        <v>295</v>
      </c>
      <c r="J416" s="8" t="s">
        <v>50</v>
      </c>
      <c r="K416" s="23"/>
      <c r="L416" s="8"/>
      <c r="M416" s="21"/>
      <c r="N416" s="21"/>
      <c r="O416" s="8"/>
      <c r="Q416" s="8"/>
    </row>
    <row r="417" spans="1:17" ht="5.2" customHeight="1" x14ac:dyDescent="0.45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</row>
    <row r="418" spans="1:17" ht="2.2000000000000002" customHeight="1" x14ac:dyDescent="0.4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7" ht="5.2" customHeight="1" x14ac:dyDescent="0.45">
      <c r="A419" s="8"/>
      <c r="B419" s="8"/>
      <c r="C419" s="8"/>
      <c r="D419" s="8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7" s="6" customFormat="1" ht="14.55" hidden="1" customHeight="1" x14ac:dyDescent="0.45">
      <c r="A420" s="14" t="s">
        <v>1</v>
      </c>
      <c r="B420" s="14"/>
      <c r="C420" s="14"/>
      <c r="D420" s="14"/>
      <c r="E420" s="14" t="e">
        <f>(width*1000)</f>
        <v>#NAME?</v>
      </c>
      <c r="F420" s="14"/>
      <c r="G420" s="15"/>
      <c r="H420" s="16">
        <f>(1.4*1000)</f>
        <v>1400</v>
      </c>
      <c r="I420" s="16">
        <f>(1.22*1000)</f>
        <v>1220</v>
      </c>
      <c r="J420" s="14" t="e">
        <f>(height*1000)</f>
        <v>#NAME?</v>
      </c>
      <c r="K420" s="16">
        <f>(2.275*1000)</f>
        <v>2275</v>
      </c>
      <c r="L420" s="15"/>
      <c r="M420" s="17">
        <f>(2.535*1000)</f>
        <v>2535</v>
      </c>
      <c r="N420" s="18">
        <v>3.5489999999999999</v>
      </c>
      <c r="O420" s="14"/>
      <c r="Q420" s="14"/>
    </row>
    <row r="421" spans="1:17" s="2" customFormat="1" ht="13.9" x14ac:dyDescent="0.45">
      <c r="A421" s="8"/>
      <c r="B421" s="8"/>
      <c r="C421" s="8"/>
      <c r="D421" s="8"/>
      <c r="E421" s="8" t="s">
        <v>112</v>
      </c>
      <c r="F421" s="8"/>
      <c r="G421" s="8"/>
      <c r="H421" s="8" t="s">
        <v>75</v>
      </c>
      <c r="I421" s="8" t="s">
        <v>43</v>
      </c>
      <c r="J421" s="8" t="s">
        <v>44</v>
      </c>
      <c r="K421" s="19">
        <f>IF((H420&gt;0),(H420),IF((I420)&gt;0,(I420),(E420)))</f>
        <v>1400</v>
      </c>
      <c r="L421" s="53" t="s">
        <v>0</v>
      </c>
      <c r="M421" s="21">
        <f>IF((M420&gt;0),(M420),IF((K420)&gt;0,(K420),(J420)))</f>
        <v>2535</v>
      </c>
      <c r="N421" s="22">
        <f>IF((N420=""),(O421),IF((N420)&gt;0,(N420),(O421)))</f>
        <v>3.5489999999999999</v>
      </c>
      <c r="O421" s="22">
        <v>2.7755000000000001</v>
      </c>
      <c r="Q421" s="8"/>
    </row>
    <row r="422" spans="1:17" s="2" customFormat="1" ht="13.9" x14ac:dyDescent="0.45">
      <c r="A422" s="8"/>
      <c r="B422" s="8"/>
      <c r="C422" s="8"/>
      <c r="D422" s="8"/>
      <c r="E422" s="8" t="s">
        <v>45</v>
      </c>
      <c r="F422" s="8"/>
      <c r="G422" s="8"/>
      <c r="H422" s="8"/>
      <c r="I422" s="21">
        <f>(0*1000)</f>
        <v>0</v>
      </c>
      <c r="J422" s="8" t="s">
        <v>32</v>
      </c>
      <c r="K422" s="19">
        <f>(1.22*1000)</f>
        <v>1220</v>
      </c>
      <c r="L422" s="53" t="s">
        <v>0</v>
      </c>
      <c r="M422" s="21">
        <f>(2.275*1000)</f>
        <v>2275</v>
      </c>
      <c r="N422" s="21"/>
      <c r="O422" s="22"/>
      <c r="Q422" s="8"/>
    </row>
    <row r="423" spans="1:17" s="2" customFormat="1" ht="13.9" x14ac:dyDescent="0.45">
      <c r="A423" s="8"/>
      <c r="B423" s="8"/>
      <c r="C423" s="8"/>
      <c r="D423" s="8"/>
      <c r="E423" s="8"/>
      <c r="F423" s="8"/>
      <c r="G423" s="8"/>
      <c r="H423" s="8"/>
      <c r="I423" s="21">
        <f>0.295*1000</f>
        <v>295</v>
      </c>
      <c r="J423" s="8" t="s">
        <v>50</v>
      </c>
      <c r="K423" s="23"/>
      <c r="L423" s="8"/>
      <c r="M423" s="21"/>
      <c r="N423" s="21"/>
      <c r="O423" s="8"/>
      <c r="Q423" s="8"/>
    </row>
    <row r="424" spans="1:17" ht="5.2" customHeight="1" x14ac:dyDescent="0.45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</row>
    <row r="425" spans="1:17" ht="2.2000000000000002" customHeight="1" x14ac:dyDescent="0.4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7" ht="5.2" customHeight="1" x14ac:dyDescent="0.45">
      <c r="A426" s="8"/>
      <c r="B426" s="8"/>
      <c r="C426" s="8"/>
      <c r="D426" s="8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7" s="6" customFormat="1" ht="14.55" hidden="1" customHeight="1" x14ac:dyDescent="0.45">
      <c r="A427" s="14" t="s">
        <v>1</v>
      </c>
      <c r="B427" s="14"/>
      <c r="C427" s="14"/>
      <c r="D427" s="14"/>
      <c r="E427" s="14" t="e">
        <f>(width*1000)</f>
        <v>#NAME?</v>
      </c>
      <c r="F427" s="14"/>
      <c r="G427" s="15"/>
      <c r="H427" s="16">
        <f>(1.4*1000)</f>
        <v>1400</v>
      </c>
      <c r="I427" s="16">
        <f>(1.22*1000)</f>
        <v>1220</v>
      </c>
      <c r="J427" s="14" t="e">
        <f>(height*1000)</f>
        <v>#NAME?</v>
      </c>
      <c r="K427" s="16">
        <f>(2.275*1000)</f>
        <v>2275</v>
      </c>
      <c r="L427" s="15"/>
      <c r="M427" s="17">
        <f>(2.535*1000)</f>
        <v>2535</v>
      </c>
      <c r="N427" s="18">
        <v>3.5489999999999999</v>
      </c>
      <c r="O427" s="14"/>
      <c r="Q427" s="14"/>
    </row>
    <row r="428" spans="1:17" s="2" customFormat="1" ht="13.9" x14ac:dyDescent="0.45">
      <c r="A428" s="8"/>
      <c r="B428" s="8"/>
      <c r="C428" s="8"/>
      <c r="D428" s="8"/>
      <c r="E428" s="8" t="s">
        <v>112</v>
      </c>
      <c r="F428" s="8"/>
      <c r="G428" s="8"/>
      <c r="H428" s="8" t="s">
        <v>77</v>
      </c>
      <c r="I428" s="8" t="s">
        <v>43</v>
      </c>
      <c r="J428" s="8" t="s">
        <v>44</v>
      </c>
      <c r="K428" s="19">
        <f>IF((H427&gt;0),(H427),IF((I427)&gt;0,(I427),(E427)))</f>
        <v>1400</v>
      </c>
      <c r="L428" s="53" t="s">
        <v>0</v>
      </c>
      <c r="M428" s="21">
        <f>IF((M427&gt;0),(M427),IF((K427)&gt;0,(K427),(J427)))</f>
        <v>2535</v>
      </c>
      <c r="N428" s="22">
        <f>IF((N427=""),(O428),IF((N427)&gt;0,(N427),(O428)))</f>
        <v>3.5489999999999999</v>
      </c>
      <c r="O428" s="22">
        <v>2.7755000000000001</v>
      </c>
      <c r="Q428" s="8"/>
    </row>
    <row r="429" spans="1:17" s="2" customFormat="1" ht="13.9" x14ac:dyDescent="0.45">
      <c r="A429" s="8"/>
      <c r="B429" s="8"/>
      <c r="C429" s="8"/>
      <c r="D429" s="8"/>
      <c r="E429" s="8" t="s">
        <v>45</v>
      </c>
      <c r="F429" s="8"/>
      <c r="G429" s="8"/>
      <c r="H429" s="8"/>
      <c r="I429" s="21">
        <f>(0*1000)</f>
        <v>0</v>
      </c>
      <c r="J429" s="8" t="s">
        <v>32</v>
      </c>
      <c r="K429" s="19">
        <f>(1.22*1000)</f>
        <v>1220</v>
      </c>
      <c r="L429" s="53" t="s">
        <v>0</v>
      </c>
      <c r="M429" s="21">
        <f>(2.275*1000)</f>
        <v>2275</v>
      </c>
      <c r="N429" s="21"/>
      <c r="O429" s="22"/>
      <c r="Q429" s="8"/>
    </row>
    <row r="430" spans="1:17" s="2" customFormat="1" ht="13.9" x14ac:dyDescent="0.45">
      <c r="A430" s="8"/>
      <c r="B430" s="8"/>
      <c r="C430" s="8"/>
      <c r="D430" s="8"/>
      <c r="E430" s="8"/>
      <c r="F430" s="8"/>
      <c r="G430" s="8"/>
      <c r="H430" s="8"/>
      <c r="I430" s="21">
        <f>0.295*1000</f>
        <v>295</v>
      </c>
      <c r="J430" s="8" t="s">
        <v>50</v>
      </c>
      <c r="K430" s="23"/>
      <c r="L430" s="8"/>
      <c r="M430" s="21"/>
      <c r="N430" s="21"/>
      <c r="O430" s="8"/>
      <c r="Q430" s="8"/>
    </row>
    <row r="431" spans="1:17" ht="5.2" customHeight="1" x14ac:dyDescent="0.45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</row>
    <row r="432" spans="1:17" ht="2.2000000000000002" customHeight="1" x14ac:dyDescent="0.4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7" ht="5.2" customHeight="1" x14ac:dyDescent="0.45">
      <c r="A433" s="8"/>
      <c r="B433" s="8"/>
      <c r="C433" s="8"/>
      <c r="D433" s="8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7" s="6" customFormat="1" ht="14.55" hidden="1" customHeight="1" x14ac:dyDescent="0.45">
      <c r="A434" s="14" t="s">
        <v>1</v>
      </c>
      <c r="B434" s="14"/>
      <c r="C434" s="14"/>
      <c r="D434" s="14"/>
      <c r="E434" s="14" t="e">
        <f>(width*1000)</f>
        <v>#NAME?</v>
      </c>
      <c r="F434" s="14"/>
      <c r="G434" s="15"/>
      <c r="H434" s="16">
        <f>(1.4*1000)</f>
        <v>1400</v>
      </c>
      <c r="I434" s="16">
        <f>(1.22*1000)</f>
        <v>1220</v>
      </c>
      <c r="J434" s="14" t="e">
        <f>(height*1000)</f>
        <v>#NAME?</v>
      </c>
      <c r="K434" s="16">
        <f>(2.275*1000)</f>
        <v>2275</v>
      </c>
      <c r="L434" s="15"/>
      <c r="M434" s="17">
        <f>(2.535*1000)</f>
        <v>2535</v>
      </c>
      <c r="N434" s="18">
        <v>3.5489999999999999</v>
      </c>
      <c r="O434" s="14"/>
      <c r="Q434" s="14"/>
    </row>
    <row r="435" spans="1:17" s="2" customFormat="1" ht="13.9" x14ac:dyDescent="0.45">
      <c r="A435" s="8"/>
      <c r="B435" s="8"/>
      <c r="C435" s="8"/>
      <c r="D435" s="8"/>
      <c r="E435" s="8" t="s">
        <v>112</v>
      </c>
      <c r="F435" s="8"/>
      <c r="G435" s="8"/>
      <c r="H435" s="8" t="s">
        <v>79</v>
      </c>
      <c r="I435" s="8" t="s">
        <v>43</v>
      </c>
      <c r="J435" s="8" t="s">
        <v>44</v>
      </c>
      <c r="K435" s="19">
        <f>IF((H434&gt;0),(H434),IF((I434)&gt;0,(I434),(E434)))</f>
        <v>1400</v>
      </c>
      <c r="L435" s="53" t="s">
        <v>0</v>
      </c>
      <c r="M435" s="21">
        <f>IF((M434&gt;0),(M434),IF((K434)&gt;0,(K434),(J434)))</f>
        <v>2535</v>
      </c>
      <c r="N435" s="22">
        <f>IF((N434=""),(O435),IF((N434)&gt;0,(N434),(O435)))</f>
        <v>3.5489999999999999</v>
      </c>
      <c r="O435" s="22">
        <v>2.7755000000000001</v>
      </c>
      <c r="Q435" s="8"/>
    </row>
    <row r="436" spans="1:17" s="2" customFormat="1" ht="13.9" x14ac:dyDescent="0.45">
      <c r="A436" s="8"/>
      <c r="B436" s="8"/>
      <c r="C436" s="8"/>
      <c r="D436" s="8"/>
      <c r="E436" s="8" t="s">
        <v>45</v>
      </c>
      <c r="F436" s="8"/>
      <c r="G436" s="8"/>
      <c r="H436" s="8"/>
      <c r="I436" s="21">
        <f>(0*1000)</f>
        <v>0</v>
      </c>
      <c r="J436" s="8" t="s">
        <v>32</v>
      </c>
      <c r="K436" s="19">
        <f>(1.22*1000)</f>
        <v>1220</v>
      </c>
      <c r="L436" s="53" t="s">
        <v>0</v>
      </c>
      <c r="M436" s="21">
        <f>(2.275*1000)</f>
        <v>2275</v>
      </c>
      <c r="N436" s="21"/>
      <c r="O436" s="22"/>
      <c r="Q436" s="8"/>
    </row>
    <row r="437" spans="1:17" s="2" customFormat="1" ht="13.9" x14ac:dyDescent="0.45">
      <c r="A437" s="8"/>
      <c r="B437" s="8"/>
      <c r="C437" s="8"/>
      <c r="D437" s="8"/>
      <c r="E437" s="8"/>
      <c r="F437" s="8"/>
      <c r="G437" s="8"/>
      <c r="H437" s="8"/>
      <c r="I437" s="21">
        <f>0.295*1000</f>
        <v>295</v>
      </c>
      <c r="J437" s="8" t="s">
        <v>50</v>
      </c>
      <c r="K437" s="23"/>
      <c r="L437" s="8"/>
      <c r="M437" s="21"/>
      <c r="N437" s="21"/>
      <c r="O437" s="8"/>
      <c r="Q437" s="8"/>
    </row>
    <row r="438" spans="1:17" ht="5.2" customHeight="1" x14ac:dyDescent="0.45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</row>
    <row r="439" spans="1:17" ht="2.2000000000000002" customHeight="1" x14ac:dyDescent="0.4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7" ht="5.2" customHeight="1" x14ac:dyDescent="0.45">
      <c r="A440" s="8"/>
      <c r="B440" s="8"/>
      <c r="C440" s="8"/>
      <c r="D440" s="8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7" s="6" customFormat="1" ht="14.55" hidden="1" customHeight="1" x14ac:dyDescent="0.45">
      <c r="A441" s="14" t="s">
        <v>1</v>
      </c>
      <c r="B441" s="14"/>
      <c r="C441" s="14"/>
      <c r="D441" s="14"/>
      <c r="E441" s="14" t="e">
        <f>(width*1000)</f>
        <v>#NAME?</v>
      </c>
      <c r="F441" s="14"/>
      <c r="G441" s="15"/>
      <c r="H441" s="16">
        <f>(1.4*1000)</f>
        <v>1400</v>
      </c>
      <c r="I441" s="16">
        <f>(1.22*1000)</f>
        <v>1220</v>
      </c>
      <c r="J441" s="14" t="e">
        <f>(height*1000)</f>
        <v>#NAME?</v>
      </c>
      <c r="K441" s="16">
        <f>(2.275*1000)</f>
        <v>2275</v>
      </c>
      <c r="L441" s="15"/>
      <c r="M441" s="17">
        <f>(2.535*1000)</f>
        <v>2535</v>
      </c>
      <c r="N441" s="18">
        <v>3.5489999999999999</v>
      </c>
      <c r="O441" s="14"/>
      <c r="Q441" s="14"/>
    </row>
    <row r="442" spans="1:17" s="2" customFormat="1" ht="13.9" x14ac:dyDescent="0.45">
      <c r="A442" s="8"/>
      <c r="B442" s="8"/>
      <c r="C442" s="8"/>
      <c r="D442" s="8"/>
      <c r="E442" s="8" t="s">
        <v>112</v>
      </c>
      <c r="F442" s="8"/>
      <c r="G442" s="8"/>
      <c r="H442" s="8" t="s">
        <v>83</v>
      </c>
      <c r="I442" s="8" t="s">
        <v>43</v>
      </c>
      <c r="J442" s="8" t="s">
        <v>44</v>
      </c>
      <c r="K442" s="19">
        <f>IF((H441&gt;0),(H441),IF((I441)&gt;0,(I441),(E441)))</f>
        <v>1400</v>
      </c>
      <c r="L442" s="53" t="s">
        <v>0</v>
      </c>
      <c r="M442" s="21">
        <f>IF((M441&gt;0),(M441),IF((K441)&gt;0,(K441),(J441)))</f>
        <v>2535</v>
      </c>
      <c r="N442" s="22">
        <f>IF((N441=""),(O442),IF((N441)&gt;0,(N441),(O442)))</f>
        <v>3.5489999999999999</v>
      </c>
      <c r="O442" s="22">
        <v>2.7755000000000001</v>
      </c>
      <c r="Q442" s="8"/>
    </row>
    <row r="443" spans="1:17" s="2" customFormat="1" ht="13.9" x14ac:dyDescent="0.45">
      <c r="A443" s="8"/>
      <c r="B443" s="8"/>
      <c r="C443" s="8"/>
      <c r="D443" s="8"/>
      <c r="E443" s="8" t="s">
        <v>49</v>
      </c>
      <c r="F443" s="8"/>
      <c r="G443" s="8"/>
      <c r="H443" s="8"/>
      <c r="I443" s="21">
        <f>(0*1000)</f>
        <v>0</v>
      </c>
      <c r="J443" s="8" t="s">
        <v>32</v>
      </c>
      <c r="K443" s="19">
        <f>(1.22*1000)</f>
        <v>1220</v>
      </c>
      <c r="L443" s="53" t="s">
        <v>0</v>
      </c>
      <c r="M443" s="21">
        <f>(2.275*1000)</f>
        <v>2275</v>
      </c>
      <c r="N443" s="21"/>
      <c r="O443" s="22"/>
      <c r="Q443" s="8"/>
    </row>
    <row r="444" spans="1:17" s="2" customFormat="1" ht="13.9" x14ac:dyDescent="0.45">
      <c r="A444" s="8"/>
      <c r="B444" s="8"/>
      <c r="C444" s="8"/>
      <c r="D444" s="8"/>
      <c r="E444" s="8"/>
      <c r="F444" s="8"/>
      <c r="G444" s="8"/>
      <c r="H444" s="8"/>
      <c r="I444" s="21">
        <f>0.295*1000</f>
        <v>295</v>
      </c>
      <c r="J444" s="8" t="s">
        <v>50</v>
      </c>
      <c r="K444" s="23"/>
      <c r="L444" s="8"/>
      <c r="M444" s="21"/>
      <c r="N444" s="21"/>
      <c r="O444" s="8"/>
      <c r="Q444" s="8"/>
    </row>
    <row r="445" spans="1:17" ht="5.2" customHeight="1" x14ac:dyDescent="0.45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</row>
    <row r="446" spans="1:17" ht="2.2000000000000002" customHeight="1" x14ac:dyDescent="0.4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7" ht="5.2" customHeight="1" x14ac:dyDescent="0.45">
      <c r="A447" s="8"/>
      <c r="B447" s="8"/>
      <c r="C447" s="8"/>
      <c r="D447" s="8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7" s="6" customFormat="1" ht="14.55" hidden="1" customHeight="1" x14ac:dyDescent="0.45">
      <c r="A448" s="14" t="s">
        <v>1</v>
      </c>
      <c r="B448" s="14"/>
      <c r="C448" s="14"/>
      <c r="D448" s="14"/>
      <c r="E448" s="14" t="e">
        <f>(width*1000)</f>
        <v>#NAME?</v>
      </c>
      <c r="F448" s="14"/>
      <c r="G448" s="15"/>
      <c r="H448" s="16">
        <f>(1.4*1000)</f>
        <v>1400</v>
      </c>
      <c r="I448" s="16">
        <f>(1.22*1000)</f>
        <v>1220</v>
      </c>
      <c r="J448" s="14" t="e">
        <f>(height*1000)</f>
        <v>#NAME?</v>
      </c>
      <c r="K448" s="16">
        <f>(2.275*1000)</f>
        <v>2275</v>
      </c>
      <c r="L448" s="15"/>
      <c r="M448" s="17">
        <f>(2.535*1000)</f>
        <v>2535</v>
      </c>
      <c r="N448" s="18">
        <v>3.5489999999999999</v>
      </c>
      <c r="O448" s="14"/>
      <c r="Q448" s="14"/>
    </row>
    <row r="449" spans="1:17" s="2" customFormat="1" ht="13.9" x14ac:dyDescent="0.45">
      <c r="A449" s="8"/>
      <c r="B449" s="8"/>
      <c r="C449" s="8"/>
      <c r="D449" s="8"/>
      <c r="E449" s="8" t="s">
        <v>112</v>
      </c>
      <c r="F449" s="8"/>
      <c r="G449" s="8"/>
      <c r="H449" s="8" t="s">
        <v>69</v>
      </c>
      <c r="I449" s="8" t="s">
        <v>43</v>
      </c>
      <c r="J449" s="8" t="s">
        <v>44</v>
      </c>
      <c r="K449" s="19">
        <f>IF((H448&gt;0),(H448),IF((I448)&gt;0,(I448),(E448)))</f>
        <v>1400</v>
      </c>
      <c r="L449" s="53" t="s">
        <v>0</v>
      </c>
      <c r="M449" s="21">
        <f>IF((M448&gt;0),(M448),IF((K448)&gt;0,(K448),(J448)))</f>
        <v>2535</v>
      </c>
      <c r="N449" s="22">
        <f>IF((N448=""),(O449),IF((N448)&gt;0,(N448),(O449)))</f>
        <v>3.5489999999999999</v>
      </c>
      <c r="O449" s="22">
        <v>2.7755000000000001</v>
      </c>
      <c r="Q449" s="8"/>
    </row>
    <row r="450" spans="1:17" s="2" customFormat="1" ht="13.9" x14ac:dyDescent="0.45">
      <c r="A450" s="8"/>
      <c r="B450" s="8"/>
      <c r="C450" s="8"/>
      <c r="D450" s="8"/>
      <c r="E450" s="8" t="s">
        <v>49</v>
      </c>
      <c r="F450" s="8"/>
      <c r="G450" s="8"/>
      <c r="H450" s="8"/>
      <c r="I450" s="21">
        <f>(0*1000)</f>
        <v>0</v>
      </c>
      <c r="J450" s="8" t="s">
        <v>32</v>
      </c>
      <c r="K450" s="19">
        <f>(1.22*1000)</f>
        <v>1220</v>
      </c>
      <c r="L450" s="53" t="s">
        <v>0</v>
      </c>
      <c r="M450" s="21">
        <f>(2.275*1000)</f>
        <v>2275</v>
      </c>
      <c r="N450" s="21"/>
      <c r="O450" s="22"/>
      <c r="Q450" s="8"/>
    </row>
    <row r="451" spans="1:17" s="2" customFormat="1" ht="13.9" x14ac:dyDescent="0.45">
      <c r="A451" s="8"/>
      <c r="B451" s="8"/>
      <c r="C451" s="8"/>
      <c r="D451" s="8"/>
      <c r="E451" s="8"/>
      <c r="F451" s="8"/>
      <c r="G451" s="8"/>
      <c r="H451" s="8"/>
      <c r="I451" s="21">
        <f>0.295*1000</f>
        <v>295</v>
      </c>
      <c r="J451" s="8" t="s">
        <v>50</v>
      </c>
      <c r="K451" s="23"/>
      <c r="L451" s="8"/>
      <c r="M451" s="21"/>
      <c r="N451" s="21"/>
      <c r="O451" s="8"/>
      <c r="Q451" s="8"/>
    </row>
    <row r="452" spans="1:17" ht="5.2" customHeight="1" x14ac:dyDescent="0.45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</row>
    <row r="453" spans="1:17" ht="2.2000000000000002" customHeight="1" x14ac:dyDescent="0.4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7" ht="5.2" customHeight="1" x14ac:dyDescent="0.45">
      <c r="A454" s="8"/>
      <c r="B454" s="8"/>
      <c r="C454" s="8"/>
      <c r="D454" s="8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7" s="6" customFormat="1" ht="14.55" hidden="1" customHeight="1" x14ac:dyDescent="0.45">
      <c r="A455" s="14" t="s">
        <v>1</v>
      </c>
      <c r="B455" s="14"/>
      <c r="C455" s="14"/>
      <c r="D455" s="14"/>
      <c r="E455" s="14" t="e">
        <f>(width*1000)</f>
        <v>#NAME?</v>
      </c>
      <c r="F455" s="14"/>
      <c r="G455" s="15"/>
      <c r="H455" s="16">
        <f>(1.4*1000)</f>
        <v>1400</v>
      </c>
      <c r="I455" s="16">
        <f>(1.22*1000)</f>
        <v>1220</v>
      </c>
      <c r="J455" s="14" t="e">
        <f>(height*1000)</f>
        <v>#NAME?</v>
      </c>
      <c r="K455" s="16">
        <f>(2.275*1000)</f>
        <v>2275</v>
      </c>
      <c r="L455" s="15"/>
      <c r="M455" s="17">
        <f>(2.535*1000)</f>
        <v>2535</v>
      </c>
      <c r="N455" s="18">
        <v>3.5489999999999999</v>
      </c>
      <c r="O455" s="14"/>
      <c r="Q455" s="14"/>
    </row>
    <row r="456" spans="1:17" s="2" customFormat="1" ht="13.9" x14ac:dyDescent="0.45">
      <c r="A456" s="8"/>
      <c r="B456" s="8"/>
      <c r="C456" s="8"/>
      <c r="D456" s="8"/>
      <c r="E456" s="8" t="s">
        <v>114</v>
      </c>
      <c r="F456" s="8"/>
      <c r="G456" s="8"/>
      <c r="H456" s="8" t="s">
        <v>99</v>
      </c>
      <c r="I456" s="8" t="s">
        <v>43</v>
      </c>
      <c r="J456" s="8" t="s">
        <v>44</v>
      </c>
      <c r="K456" s="19">
        <f>IF((H455&gt;0),(H455),IF((I455)&gt;0,(I455),(E455)))</f>
        <v>1400</v>
      </c>
      <c r="L456" s="53" t="s">
        <v>0</v>
      </c>
      <c r="M456" s="21">
        <f>IF((M455&gt;0),(M455),IF((K455)&gt;0,(K455),(J455)))</f>
        <v>2535</v>
      </c>
      <c r="N456" s="22">
        <f>IF((N455=""),(O456),IF((N455)&gt;0,(N455),(O456)))</f>
        <v>3.5489999999999999</v>
      </c>
      <c r="O456" s="22">
        <v>2.7755000000000001</v>
      </c>
      <c r="Q456" s="8"/>
    </row>
    <row r="457" spans="1:17" s="2" customFormat="1" ht="13.9" x14ac:dyDescent="0.45">
      <c r="A457" s="8"/>
      <c r="B457" s="8"/>
      <c r="C457" s="8"/>
      <c r="D457" s="8"/>
      <c r="E457" s="8" t="s">
        <v>49</v>
      </c>
      <c r="F457" s="8"/>
      <c r="G457" s="8"/>
      <c r="H457" s="8"/>
      <c r="I457" s="21">
        <f>(0*1000)</f>
        <v>0</v>
      </c>
      <c r="J457" s="8" t="s">
        <v>32</v>
      </c>
      <c r="K457" s="19">
        <f>(1.22*1000)</f>
        <v>1220</v>
      </c>
      <c r="L457" s="53" t="s">
        <v>0</v>
      </c>
      <c r="M457" s="21">
        <f>(2.275*1000)</f>
        <v>2275</v>
      </c>
      <c r="N457" s="21"/>
      <c r="O457" s="22"/>
      <c r="Q457" s="8"/>
    </row>
    <row r="458" spans="1:17" s="2" customFormat="1" ht="13.9" x14ac:dyDescent="0.45">
      <c r="A458" s="8"/>
      <c r="B458" s="8"/>
      <c r="C458" s="8"/>
      <c r="D458" s="8"/>
      <c r="E458" s="8"/>
      <c r="F458" s="8"/>
      <c r="G458" s="8"/>
      <c r="H458" s="8"/>
      <c r="I458" s="21">
        <f>0.295*1000</f>
        <v>295</v>
      </c>
      <c r="J458" s="8" t="s">
        <v>50</v>
      </c>
      <c r="K458" s="23"/>
      <c r="L458" s="8"/>
      <c r="M458" s="21"/>
      <c r="N458" s="21"/>
      <c r="O458" s="8"/>
      <c r="Q458" s="8"/>
    </row>
    <row r="459" spans="1:17" ht="5.2" customHeight="1" x14ac:dyDescent="0.45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</row>
    <row r="460" spans="1:17" ht="2.2000000000000002" customHeight="1" x14ac:dyDescent="0.4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7" ht="5.2" customHeight="1" x14ac:dyDescent="0.45">
      <c r="A461" s="8"/>
      <c r="B461" s="8"/>
      <c r="C461" s="8"/>
      <c r="D461" s="8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7" s="6" customFormat="1" ht="14.55" hidden="1" customHeight="1" x14ac:dyDescent="0.45">
      <c r="A462" s="14" t="s">
        <v>1</v>
      </c>
      <c r="B462" s="14"/>
      <c r="C462" s="14"/>
      <c r="D462" s="14"/>
      <c r="E462" s="14" t="e">
        <f>(width*1000)</f>
        <v>#NAME?</v>
      </c>
      <c r="F462" s="14"/>
      <c r="G462" s="15"/>
      <c r="H462" s="16">
        <f>(1.4*1000)</f>
        <v>1400</v>
      </c>
      <c r="I462" s="16">
        <f>(1.22*1000)</f>
        <v>1220</v>
      </c>
      <c r="J462" s="14" t="e">
        <f>(height*1000)</f>
        <v>#NAME?</v>
      </c>
      <c r="K462" s="16">
        <f>(2.275*1000)</f>
        <v>2275</v>
      </c>
      <c r="L462" s="15"/>
      <c r="M462" s="17">
        <f>(2.535*1000)</f>
        <v>2535</v>
      </c>
      <c r="N462" s="18">
        <v>3.5489999999999999</v>
      </c>
      <c r="O462" s="14"/>
      <c r="Q462" s="14"/>
    </row>
    <row r="463" spans="1:17" s="2" customFormat="1" ht="13.9" x14ac:dyDescent="0.45">
      <c r="A463" s="8"/>
      <c r="B463" s="8"/>
      <c r="C463" s="8"/>
      <c r="D463" s="8"/>
      <c r="E463" s="8" t="s">
        <v>114</v>
      </c>
      <c r="F463" s="8"/>
      <c r="G463" s="8"/>
      <c r="H463" s="8" t="s">
        <v>109</v>
      </c>
      <c r="I463" s="8" t="s">
        <v>43</v>
      </c>
      <c r="J463" s="8" t="s">
        <v>44</v>
      </c>
      <c r="K463" s="19">
        <f>IF((H462&gt;0),(H462),IF((I462)&gt;0,(I462),(E462)))</f>
        <v>1400</v>
      </c>
      <c r="L463" s="53" t="s">
        <v>0</v>
      </c>
      <c r="M463" s="21">
        <f>IF((M462&gt;0),(M462),IF((K462)&gt;0,(K462),(J462)))</f>
        <v>2535</v>
      </c>
      <c r="N463" s="22">
        <f>IF((N462=""),(O463),IF((N462)&gt;0,(N462),(O463)))</f>
        <v>3.5489999999999999</v>
      </c>
      <c r="O463" s="22">
        <v>2.7755000000000001</v>
      </c>
      <c r="Q463" s="8"/>
    </row>
    <row r="464" spans="1:17" s="2" customFormat="1" ht="13.9" x14ac:dyDescent="0.45">
      <c r="A464" s="8"/>
      <c r="B464" s="8"/>
      <c r="C464" s="8"/>
      <c r="D464" s="8"/>
      <c r="E464" s="8" t="s">
        <v>106</v>
      </c>
      <c r="F464" s="8"/>
      <c r="G464" s="8"/>
      <c r="H464" s="8"/>
      <c r="I464" s="21">
        <f>(0*1000)</f>
        <v>0</v>
      </c>
      <c r="J464" s="8" t="s">
        <v>32</v>
      </c>
      <c r="K464" s="19">
        <f>(1.22*1000)</f>
        <v>1220</v>
      </c>
      <c r="L464" s="53" t="s">
        <v>0</v>
      </c>
      <c r="M464" s="21">
        <f>(2.275*1000)</f>
        <v>2275</v>
      </c>
      <c r="N464" s="21"/>
      <c r="O464" s="22"/>
      <c r="Q464" s="8"/>
    </row>
    <row r="465" spans="1:17" s="2" customFormat="1" ht="13.9" x14ac:dyDescent="0.45">
      <c r="A465" s="8"/>
      <c r="B465" s="8"/>
      <c r="C465" s="8"/>
      <c r="D465" s="8"/>
      <c r="E465" s="8"/>
      <c r="F465" s="8"/>
      <c r="G465" s="8"/>
      <c r="H465" s="8"/>
      <c r="I465" s="21">
        <f>0.295*1000</f>
        <v>295</v>
      </c>
      <c r="J465" s="8" t="s">
        <v>50</v>
      </c>
      <c r="K465" s="23"/>
      <c r="L465" s="8"/>
      <c r="M465" s="21"/>
      <c r="N465" s="21"/>
      <c r="O465" s="8"/>
      <c r="Q465" s="8"/>
    </row>
    <row r="466" spans="1:17" ht="5.2" customHeight="1" x14ac:dyDescent="0.45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</row>
    <row r="467" spans="1:17" ht="2.2000000000000002" customHeight="1" x14ac:dyDescent="0.4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7" ht="5.2" customHeight="1" x14ac:dyDescent="0.45">
      <c r="A468" s="8"/>
      <c r="B468" s="8"/>
      <c r="C468" s="8"/>
      <c r="D468" s="8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7" s="6" customFormat="1" ht="14.55" hidden="1" customHeight="1" x14ac:dyDescent="0.45">
      <c r="A469" s="14" t="s">
        <v>1</v>
      </c>
      <c r="B469" s="14"/>
      <c r="C469" s="14"/>
      <c r="D469" s="14"/>
      <c r="E469" s="14" t="e">
        <f>(width*1000)</f>
        <v>#NAME?</v>
      </c>
      <c r="F469" s="14"/>
      <c r="G469" s="15"/>
      <c r="H469" s="16">
        <f>(1.4*1000)</f>
        <v>1400</v>
      </c>
      <c r="I469" s="16">
        <f>(1.22*1000)</f>
        <v>1220</v>
      </c>
      <c r="J469" s="14" t="e">
        <f>(height*1000)</f>
        <v>#NAME?</v>
      </c>
      <c r="K469" s="16">
        <f>(2.275*1000)</f>
        <v>2275</v>
      </c>
      <c r="L469" s="15"/>
      <c r="M469" s="17">
        <f>(2.535*1000)</f>
        <v>2535</v>
      </c>
      <c r="N469" s="18">
        <v>3.5489999999999999</v>
      </c>
      <c r="O469" s="14"/>
      <c r="Q469" s="14"/>
    </row>
    <row r="470" spans="1:17" s="2" customFormat="1" ht="13.9" x14ac:dyDescent="0.45">
      <c r="A470" s="8"/>
      <c r="B470" s="8"/>
      <c r="C470" s="8"/>
      <c r="D470" s="8"/>
      <c r="E470" s="8" t="s">
        <v>112</v>
      </c>
      <c r="F470" s="8"/>
      <c r="G470" s="8"/>
      <c r="H470" s="8" t="s">
        <v>95</v>
      </c>
      <c r="I470" s="8" t="s">
        <v>43</v>
      </c>
      <c r="J470" s="8" t="s">
        <v>44</v>
      </c>
      <c r="K470" s="19">
        <f>IF((H469&gt;0),(H469),IF((I469)&gt;0,(I469),(E469)))</f>
        <v>1400</v>
      </c>
      <c r="L470" s="53" t="s">
        <v>0</v>
      </c>
      <c r="M470" s="21">
        <f>IF((M469&gt;0),(M469),IF((K469)&gt;0,(K469),(J469)))</f>
        <v>2535</v>
      </c>
      <c r="N470" s="22">
        <f>IF((N469=""),(O470),IF((N469)&gt;0,(N469),(O470)))</f>
        <v>3.5489999999999999</v>
      </c>
      <c r="O470" s="22">
        <v>2.7755000000000001</v>
      </c>
      <c r="Q470" s="8"/>
    </row>
    <row r="471" spans="1:17" s="2" customFormat="1" ht="13.9" x14ac:dyDescent="0.45">
      <c r="A471" s="8"/>
      <c r="B471" s="8"/>
      <c r="C471" s="8"/>
      <c r="D471" s="8"/>
      <c r="E471" s="8" t="s">
        <v>92</v>
      </c>
      <c r="F471" s="8"/>
      <c r="G471" s="8"/>
      <c r="H471" s="8"/>
      <c r="I471" s="21">
        <f>(0*1000)</f>
        <v>0</v>
      </c>
      <c r="J471" s="8" t="s">
        <v>32</v>
      </c>
      <c r="K471" s="19">
        <f>(1.22*1000)</f>
        <v>1220</v>
      </c>
      <c r="L471" s="53" t="s">
        <v>0</v>
      </c>
      <c r="M471" s="21">
        <f>(2.275*1000)</f>
        <v>2275</v>
      </c>
      <c r="N471" s="21"/>
      <c r="O471" s="22"/>
      <c r="Q471" s="8"/>
    </row>
    <row r="472" spans="1:17" s="2" customFormat="1" ht="13.9" x14ac:dyDescent="0.45">
      <c r="A472" s="8"/>
      <c r="B472" s="8"/>
      <c r="C472" s="8"/>
      <c r="D472" s="8"/>
      <c r="E472" s="8"/>
      <c r="F472" s="8"/>
      <c r="G472" s="8"/>
      <c r="H472" s="8"/>
      <c r="I472" s="21">
        <f>0.295*1000</f>
        <v>295</v>
      </c>
      <c r="J472" s="8" t="s">
        <v>50</v>
      </c>
      <c r="K472" s="23"/>
      <c r="L472" s="8"/>
      <c r="M472" s="21"/>
      <c r="N472" s="21"/>
      <c r="O472" s="8"/>
      <c r="Q472" s="8"/>
    </row>
    <row r="473" spans="1:17" ht="5.2" customHeight="1" x14ac:dyDescent="0.45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</row>
    <row r="474" spans="1:17" ht="2.2000000000000002" customHeight="1" x14ac:dyDescent="0.4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7" ht="5.2" customHeight="1" x14ac:dyDescent="0.45">
      <c r="A475" s="8"/>
      <c r="B475" s="8"/>
      <c r="C475" s="8"/>
      <c r="D475" s="8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7" s="6" customFormat="1" ht="14.55" hidden="1" customHeight="1" x14ac:dyDescent="0.45">
      <c r="A476" s="14" t="s">
        <v>1</v>
      </c>
      <c r="B476" s="14"/>
      <c r="C476" s="14"/>
      <c r="D476" s="14"/>
      <c r="E476" s="14" t="e">
        <f>(width*1000)</f>
        <v>#NAME?</v>
      </c>
      <c r="F476" s="14"/>
      <c r="G476" s="15"/>
      <c r="H476" s="16">
        <f>(1.4*1000)</f>
        <v>1400</v>
      </c>
      <c r="I476" s="16">
        <f>(1.22*1000)</f>
        <v>1220</v>
      </c>
      <c r="J476" s="14" t="e">
        <f>(height*1000)</f>
        <v>#NAME?</v>
      </c>
      <c r="K476" s="16">
        <f>(2.275*1000)</f>
        <v>2275</v>
      </c>
      <c r="L476" s="15"/>
      <c r="M476" s="17">
        <f>(2.535*1000)</f>
        <v>2535</v>
      </c>
      <c r="N476" s="18">
        <v>3.5489999999999999</v>
      </c>
      <c r="O476" s="14"/>
      <c r="Q476" s="14"/>
    </row>
    <row r="477" spans="1:17" s="2" customFormat="1" ht="13.9" x14ac:dyDescent="0.45">
      <c r="A477" s="8"/>
      <c r="B477" s="8"/>
      <c r="C477" s="8"/>
      <c r="D477" s="8"/>
      <c r="E477" s="8" t="s">
        <v>115</v>
      </c>
      <c r="F477" s="8"/>
      <c r="G477" s="8"/>
      <c r="H477" s="8" t="s">
        <v>89</v>
      </c>
      <c r="I477" s="8" t="s">
        <v>43</v>
      </c>
      <c r="J477" s="8" t="s">
        <v>44</v>
      </c>
      <c r="K477" s="19">
        <f>IF((H476&gt;0),(H476),IF((I476)&gt;0,(I476),(E476)))</f>
        <v>1400</v>
      </c>
      <c r="L477" s="53" t="s">
        <v>0</v>
      </c>
      <c r="M477" s="21">
        <f>IF((M476&gt;0),(M476),IF((K476)&gt;0,(K476),(J476)))</f>
        <v>2535</v>
      </c>
      <c r="N477" s="22">
        <f>IF((N476=""),(O477),IF((N476)&gt;0,(N476),(O477)))</f>
        <v>3.5489999999999999</v>
      </c>
      <c r="O477" s="22">
        <v>2.7755000000000001</v>
      </c>
      <c r="Q477" s="8"/>
    </row>
    <row r="478" spans="1:17" s="2" customFormat="1" ht="13.9" x14ac:dyDescent="0.45">
      <c r="A478" s="8"/>
      <c r="B478" s="8"/>
      <c r="C478" s="8"/>
      <c r="D478" s="8"/>
      <c r="E478" s="8" t="s">
        <v>49</v>
      </c>
      <c r="F478" s="8"/>
      <c r="G478" s="8"/>
      <c r="H478" s="8"/>
      <c r="I478" s="21">
        <f>(0*1000)</f>
        <v>0</v>
      </c>
      <c r="J478" s="8" t="s">
        <v>32</v>
      </c>
      <c r="K478" s="19">
        <f>(1.22*1000)</f>
        <v>1220</v>
      </c>
      <c r="L478" s="53" t="s">
        <v>0</v>
      </c>
      <c r="M478" s="21">
        <f>(2.275*1000)</f>
        <v>2275</v>
      </c>
      <c r="N478" s="21"/>
      <c r="O478" s="22"/>
      <c r="Q478" s="8"/>
    </row>
    <row r="479" spans="1:17" s="2" customFormat="1" ht="13.9" x14ac:dyDescent="0.45">
      <c r="A479" s="8"/>
      <c r="B479" s="8"/>
      <c r="C479" s="8"/>
      <c r="D479" s="8"/>
      <c r="E479" s="8"/>
      <c r="F479" s="8"/>
      <c r="G479" s="8"/>
      <c r="H479" s="8"/>
      <c r="I479" s="21">
        <f>0.295*1000</f>
        <v>295</v>
      </c>
      <c r="J479" s="8" t="s">
        <v>50</v>
      </c>
      <c r="K479" s="23"/>
      <c r="L479" s="8"/>
      <c r="M479" s="21"/>
      <c r="N479" s="21"/>
      <c r="O479" s="8"/>
      <c r="Q479" s="8"/>
    </row>
    <row r="480" spans="1:17" ht="5.2" customHeight="1" x14ac:dyDescent="0.45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</row>
    <row r="481" spans="1:17" ht="2.2000000000000002" customHeight="1" x14ac:dyDescent="0.4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7" ht="5.2" customHeight="1" x14ac:dyDescent="0.45">
      <c r="A482" s="8"/>
      <c r="B482" s="8"/>
      <c r="C482" s="8"/>
      <c r="D482" s="8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7" s="6" customFormat="1" ht="14.55" hidden="1" customHeight="1" x14ac:dyDescent="0.45">
      <c r="A483" s="14" t="s">
        <v>1</v>
      </c>
      <c r="B483" s="14"/>
      <c r="C483" s="14"/>
      <c r="D483" s="14"/>
      <c r="E483" s="14" t="e">
        <f>(width*1000)</f>
        <v>#NAME?</v>
      </c>
      <c r="F483" s="14"/>
      <c r="G483" s="15"/>
      <c r="H483" s="16">
        <f>(1.4*1000)</f>
        <v>1400</v>
      </c>
      <c r="I483" s="16">
        <f>(1.22*1000)</f>
        <v>1220</v>
      </c>
      <c r="J483" s="14" t="e">
        <f>(height*1000)</f>
        <v>#NAME?</v>
      </c>
      <c r="K483" s="16">
        <f>(2.275*1000)</f>
        <v>2275</v>
      </c>
      <c r="L483" s="15"/>
      <c r="M483" s="17">
        <f>(2.535*1000)</f>
        <v>2535</v>
      </c>
      <c r="N483" s="18">
        <v>3.5489999999999999</v>
      </c>
      <c r="O483" s="14"/>
      <c r="Q483" s="14"/>
    </row>
    <row r="484" spans="1:17" s="2" customFormat="1" ht="13.9" x14ac:dyDescent="0.45">
      <c r="A484" s="8"/>
      <c r="B484" s="8"/>
      <c r="C484" s="8"/>
      <c r="D484" s="8"/>
      <c r="E484" s="8" t="s">
        <v>114</v>
      </c>
      <c r="F484" s="8"/>
      <c r="G484" s="8"/>
      <c r="H484" s="8" t="s">
        <v>58</v>
      </c>
      <c r="I484" s="8" t="s">
        <v>43</v>
      </c>
      <c r="J484" s="8" t="s">
        <v>44</v>
      </c>
      <c r="K484" s="19">
        <f>IF((H483&gt;0),(H483),IF((I483)&gt;0,(I483),(E483)))</f>
        <v>1400</v>
      </c>
      <c r="L484" s="53" t="s">
        <v>0</v>
      </c>
      <c r="M484" s="21">
        <f>IF((M483&gt;0),(M483),IF((K483)&gt;0,(K483),(J483)))</f>
        <v>2535</v>
      </c>
      <c r="N484" s="22">
        <f>IF((N483=""),(O484),IF((N483)&gt;0,(N483),(O484)))</f>
        <v>3.5489999999999999</v>
      </c>
      <c r="O484" s="22">
        <v>2.7755000000000001</v>
      </c>
      <c r="Q484" s="8"/>
    </row>
    <row r="485" spans="1:17" s="2" customFormat="1" ht="13.9" x14ac:dyDescent="0.45">
      <c r="A485" s="8"/>
      <c r="B485" s="8"/>
      <c r="C485" s="8"/>
      <c r="D485" s="8"/>
      <c r="E485" s="8" t="s">
        <v>45</v>
      </c>
      <c r="F485" s="8"/>
      <c r="G485" s="8"/>
      <c r="H485" s="8"/>
      <c r="I485" s="21">
        <f>(0*1000)</f>
        <v>0</v>
      </c>
      <c r="J485" s="8" t="s">
        <v>32</v>
      </c>
      <c r="K485" s="19">
        <f>(1.22*1000)</f>
        <v>1220</v>
      </c>
      <c r="L485" s="53" t="s">
        <v>0</v>
      </c>
      <c r="M485" s="21">
        <f>(2.275*1000)</f>
        <v>2275</v>
      </c>
      <c r="N485" s="21"/>
      <c r="O485" s="22"/>
      <c r="Q485" s="8"/>
    </row>
    <row r="486" spans="1:17" s="2" customFormat="1" ht="13.9" x14ac:dyDescent="0.45">
      <c r="A486" s="8"/>
      <c r="B486" s="8"/>
      <c r="C486" s="8"/>
      <c r="D486" s="8"/>
      <c r="E486" s="8"/>
      <c r="F486" s="8"/>
      <c r="G486" s="8"/>
      <c r="H486" s="8"/>
      <c r="I486" s="21">
        <f>0.295*1000</f>
        <v>295</v>
      </c>
      <c r="J486" s="8" t="s">
        <v>50</v>
      </c>
      <c r="K486" s="23"/>
      <c r="L486" s="8"/>
      <c r="M486" s="21"/>
      <c r="N486" s="21"/>
      <c r="O486" s="8"/>
      <c r="Q486" s="8"/>
    </row>
    <row r="487" spans="1:17" ht="5.2" customHeight="1" x14ac:dyDescent="0.45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</row>
    <row r="488" spans="1:17" ht="2.2000000000000002" customHeight="1" x14ac:dyDescent="0.4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7" ht="5.2" customHeight="1" x14ac:dyDescent="0.45">
      <c r="A489" s="8"/>
      <c r="B489" s="8"/>
      <c r="C489" s="8"/>
      <c r="D489" s="8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7" s="6" customFormat="1" ht="14.55" hidden="1" customHeight="1" x14ac:dyDescent="0.45">
      <c r="A490" s="14" t="s">
        <v>1</v>
      </c>
      <c r="B490" s="14"/>
      <c r="C490" s="14"/>
      <c r="D490" s="14"/>
      <c r="E490" s="14" t="e">
        <f>(width*1000)</f>
        <v>#NAME?</v>
      </c>
      <c r="F490" s="14"/>
      <c r="G490" s="15"/>
      <c r="H490" s="16">
        <f>(1.4*1000)</f>
        <v>1400</v>
      </c>
      <c r="I490" s="16">
        <f>(1.22*1000)</f>
        <v>1220</v>
      </c>
      <c r="J490" s="14" t="e">
        <f>(height*1000)</f>
        <v>#NAME?</v>
      </c>
      <c r="K490" s="16">
        <f>(2.275*1000)</f>
        <v>2275</v>
      </c>
      <c r="L490" s="15"/>
      <c r="M490" s="17">
        <f>(2.535*1000)</f>
        <v>2535</v>
      </c>
      <c r="N490" s="18">
        <v>3.5489999999999999</v>
      </c>
      <c r="O490" s="14"/>
      <c r="Q490" s="14"/>
    </row>
    <row r="491" spans="1:17" s="2" customFormat="1" ht="13.9" x14ac:dyDescent="0.45">
      <c r="A491" s="8"/>
      <c r="B491" s="8"/>
      <c r="C491" s="8"/>
      <c r="D491" s="8"/>
      <c r="E491" s="8" t="s">
        <v>114</v>
      </c>
      <c r="F491" s="8"/>
      <c r="G491" s="8"/>
      <c r="H491" s="8" t="s">
        <v>60</v>
      </c>
      <c r="I491" s="8" t="s">
        <v>43</v>
      </c>
      <c r="J491" s="8" t="s">
        <v>44</v>
      </c>
      <c r="K491" s="19">
        <f>IF((H490&gt;0),(H490),IF((I490)&gt;0,(I490),(E490)))</f>
        <v>1400</v>
      </c>
      <c r="L491" s="53" t="s">
        <v>0</v>
      </c>
      <c r="M491" s="21">
        <f>IF((M490&gt;0),(M490),IF((K490)&gt;0,(K490),(J490)))</f>
        <v>2535</v>
      </c>
      <c r="N491" s="22">
        <f>IF((N490=""),(O491),IF((N490)&gt;0,(N490),(O491)))</f>
        <v>3.5489999999999999</v>
      </c>
      <c r="O491" s="22">
        <v>2.7755000000000001</v>
      </c>
      <c r="Q491" s="8"/>
    </row>
    <row r="492" spans="1:17" s="2" customFormat="1" ht="13.9" x14ac:dyDescent="0.45">
      <c r="A492" s="8"/>
      <c r="B492" s="8"/>
      <c r="C492" s="8"/>
      <c r="D492" s="8"/>
      <c r="E492" s="8" t="s">
        <v>92</v>
      </c>
      <c r="F492" s="8"/>
      <c r="G492" s="8"/>
      <c r="H492" s="8"/>
      <c r="I492" s="21">
        <f>(0*1000)</f>
        <v>0</v>
      </c>
      <c r="J492" s="8" t="s">
        <v>32</v>
      </c>
      <c r="K492" s="19">
        <f>(1.22*1000)</f>
        <v>1220</v>
      </c>
      <c r="L492" s="53" t="s">
        <v>0</v>
      </c>
      <c r="M492" s="21">
        <f>(2.275*1000)</f>
        <v>2275</v>
      </c>
      <c r="N492" s="21"/>
      <c r="O492" s="22"/>
      <c r="Q492" s="8"/>
    </row>
    <row r="493" spans="1:17" s="2" customFormat="1" ht="13.9" x14ac:dyDescent="0.45">
      <c r="A493" s="8"/>
      <c r="B493" s="8"/>
      <c r="C493" s="8"/>
      <c r="D493" s="8"/>
      <c r="E493" s="8"/>
      <c r="F493" s="8"/>
      <c r="G493" s="8"/>
      <c r="H493" s="8"/>
      <c r="I493" s="21">
        <f>0.295*1000</f>
        <v>295</v>
      </c>
      <c r="J493" s="8" t="s">
        <v>50</v>
      </c>
      <c r="K493" s="23"/>
      <c r="L493" s="8"/>
      <c r="M493" s="21"/>
      <c r="N493" s="21"/>
      <c r="O493" s="8"/>
      <c r="Q493" s="8"/>
    </row>
    <row r="494" spans="1:17" ht="5.2" customHeight="1" x14ac:dyDescent="0.45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</row>
    <row r="495" spans="1:17" ht="2.2000000000000002" customHeight="1" x14ac:dyDescent="0.4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7" ht="5.2" customHeight="1" x14ac:dyDescent="0.45">
      <c r="A496" s="8"/>
      <c r="B496" s="8"/>
      <c r="C496" s="8"/>
      <c r="D496" s="8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7" s="6" customFormat="1" ht="14.55" hidden="1" customHeight="1" x14ac:dyDescent="0.45">
      <c r="A497" s="14" t="s">
        <v>1</v>
      </c>
      <c r="B497" s="14"/>
      <c r="C497" s="14"/>
      <c r="D497" s="14"/>
      <c r="E497" s="14" t="e">
        <f>(width*1000)</f>
        <v>#NAME?</v>
      </c>
      <c r="F497" s="14"/>
      <c r="G497" s="15"/>
      <c r="H497" s="16">
        <f>(1.4*1000)</f>
        <v>1400</v>
      </c>
      <c r="I497" s="16">
        <f>(1.22*1000)</f>
        <v>1220</v>
      </c>
      <c r="J497" s="14" t="e">
        <f>(height*1000)</f>
        <v>#NAME?</v>
      </c>
      <c r="K497" s="16">
        <f>(2.275*1000)</f>
        <v>2275</v>
      </c>
      <c r="L497" s="15"/>
      <c r="M497" s="17">
        <f>(2.535*1000)</f>
        <v>2535</v>
      </c>
      <c r="N497" s="18">
        <v>3.5489999999999999</v>
      </c>
      <c r="O497" s="14"/>
      <c r="Q497" s="14"/>
    </row>
    <row r="498" spans="1:17" s="2" customFormat="1" ht="13.9" x14ac:dyDescent="0.45">
      <c r="A498" s="8"/>
      <c r="B498" s="8"/>
      <c r="C498" s="8"/>
      <c r="D498" s="8"/>
      <c r="E498" s="8" t="s">
        <v>114</v>
      </c>
      <c r="F498" s="8"/>
      <c r="G498" s="8"/>
      <c r="H498" s="8" t="s">
        <v>53</v>
      </c>
      <c r="I498" s="8" t="s">
        <v>43</v>
      </c>
      <c r="J498" s="8" t="s">
        <v>44</v>
      </c>
      <c r="K498" s="19">
        <f>IF((H497&gt;0),(H497),IF((I497)&gt;0,(I497),(E497)))</f>
        <v>1400</v>
      </c>
      <c r="L498" s="53" t="s">
        <v>0</v>
      </c>
      <c r="M498" s="21">
        <f>IF((M497&gt;0),(M497),IF((K497)&gt;0,(K497),(J497)))</f>
        <v>2535</v>
      </c>
      <c r="N498" s="22">
        <f>IF((N497=""),(O498),IF((N497)&gt;0,(N497),(O498)))</f>
        <v>3.5489999999999999</v>
      </c>
      <c r="O498" s="22">
        <v>2.7755000000000001</v>
      </c>
      <c r="Q498" s="8"/>
    </row>
    <row r="499" spans="1:17" s="2" customFormat="1" ht="13.9" x14ac:dyDescent="0.45">
      <c r="A499" s="8"/>
      <c r="B499" s="8"/>
      <c r="C499" s="8"/>
      <c r="D499" s="8"/>
      <c r="E499" s="8" t="s">
        <v>92</v>
      </c>
      <c r="F499" s="8"/>
      <c r="G499" s="8"/>
      <c r="H499" s="8"/>
      <c r="I499" s="21">
        <f>(0*1000)</f>
        <v>0</v>
      </c>
      <c r="J499" s="8" t="s">
        <v>32</v>
      </c>
      <c r="K499" s="19">
        <f>(1.22*1000)</f>
        <v>1220</v>
      </c>
      <c r="L499" s="53" t="s">
        <v>0</v>
      </c>
      <c r="M499" s="21">
        <f>(2.275*1000)</f>
        <v>2275</v>
      </c>
      <c r="N499" s="21"/>
      <c r="O499" s="22"/>
      <c r="Q499" s="8"/>
    </row>
    <row r="500" spans="1:17" s="2" customFormat="1" ht="13.9" x14ac:dyDescent="0.45">
      <c r="A500" s="8"/>
      <c r="B500" s="8"/>
      <c r="C500" s="8"/>
      <c r="D500" s="8"/>
      <c r="E500" s="8"/>
      <c r="F500" s="8"/>
      <c r="G500" s="8"/>
      <c r="H500" s="8"/>
      <c r="I500" s="21">
        <f>0.295*1000</f>
        <v>295</v>
      </c>
      <c r="J500" s="8" t="s">
        <v>50</v>
      </c>
      <c r="K500" s="23"/>
      <c r="L500" s="8"/>
      <c r="M500" s="21"/>
      <c r="N500" s="21"/>
      <c r="O500" s="8"/>
      <c r="Q500" s="8"/>
    </row>
    <row r="501" spans="1:17" ht="5.2" customHeight="1" x14ac:dyDescent="0.45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</row>
    <row r="502" spans="1:17" ht="2.2000000000000002" customHeight="1" x14ac:dyDescent="0.4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7" ht="5.2" customHeight="1" x14ac:dyDescent="0.45">
      <c r="A503" s="8"/>
      <c r="B503" s="8"/>
      <c r="C503" s="8"/>
      <c r="D503" s="8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7" s="6" customFormat="1" ht="14.55" hidden="1" customHeight="1" x14ac:dyDescent="0.45">
      <c r="A504" s="14" t="s">
        <v>1</v>
      </c>
      <c r="B504" s="14"/>
      <c r="C504" s="14"/>
      <c r="D504" s="14"/>
      <c r="E504" s="14" t="e">
        <f>(width*1000)</f>
        <v>#NAME?</v>
      </c>
      <c r="F504" s="14"/>
      <c r="G504" s="15"/>
      <c r="H504" s="16">
        <f>(1.4*1000)</f>
        <v>1400</v>
      </c>
      <c r="I504" s="16">
        <f>(1.22*1000)</f>
        <v>1220</v>
      </c>
      <c r="J504" s="14" t="e">
        <f>(height*1000)</f>
        <v>#NAME?</v>
      </c>
      <c r="K504" s="16">
        <f>(2.275*1000)</f>
        <v>2275</v>
      </c>
      <c r="L504" s="15"/>
      <c r="M504" s="17">
        <f>(2.535*1000)</f>
        <v>2535</v>
      </c>
      <c r="N504" s="18">
        <v>3.5489999999999999</v>
      </c>
      <c r="O504" s="14"/>
      <c r="Q504" s="14"/>
    </row>
    <row r="505" spans="1:17" s="2" customFormat="1" ht="13.9" x14ac:dyDescent="0.45">
      <c r="A505" s="8"/>
      <c r="B505" s="8"/>
      <c r="C505" s="8"/>
      <c r="D505" s="8"/>
      <c r="E505" s="8" t="s">
        <v>114</v>
      </c>
      <c r="F505" s="8"/>
      <c r="G505" s="8"/>
      <c r="H505" s="8" t="s">
        <v>56</v>
      </c>
      <c r="I505" s="58" t="s">
        <v>130</v>
      </c>
      <c r="J505" s="8" t="s">
        <v>44</v>
      </c>
      <c r="K505" s="19">
        <f>IF((H504&gt;0),(H504),IF((I504)&gt;0,(I504),(E504)))</f>
        <v>1400</v>
      </c>
      <c r="L505" s="53" t="s">
        <v>0</v>
      </c>
      <c r="M505" s="21">
        <f>IF((M504&gt;0),(M504),IF((K504)&gt;0,(K504),(J504)))</f>
        <v>2535</v>
      </c>
      <c r="N505" s="22">
        <f>IF((N504=""),(O505),IF((N504)&gt;0,(N504),(O505)))</f>
        <v>3.5489999999999999</v>
      </c>
      <c r="O505" s="22">
        <v>2.7755000000000001</v>
      </c>
      <c r="Q505" s="8"/>
    </row>
    <row r="506" spans="1:17" s="2" customFormat="1" ht="13.9" x14ac:dyDescent="0.45">
      <c r="A506" s="8"/>
      <c r="B506" s="8"/>
      <c r="C506" s="8"/>
      <c r="D506" s="8"/>
      <c r="E506" s="8" t="s">
        <v>67</v>
      </c>
      <c r="F506" s="8"/>
      <c r="G506" s="8"/>
      <c r="H506" s="8"/>
      <c r="I506" s="21">
        <f>(0*1000)</f>
        <v>0</v>
      </c>
      <c r="J506" s="8" t="s">
        <v>32</v>
      </c>
      <c r="K506" s="19">
        <f>(1.22*1000)</f>
        <v>1220</v>
      </c>
      <c r="L506" s="53" t="s">
        <v>0</v>
      </c>
      <c r="M506" s="21">
        <f>(2.275*1000)</f>
        <v>2275</v>
      </c>
      <c r="N506" s="21"/>
      <c r="O506" s="22"/>
      <c r="Q506" s="8"/>
    </row>
    <row r="507" spans="1:17" s="2" customFormat="1" ht="13.9" x14ac:dyDescent="0.45">
      <c r="A507" s="8"/>
      <c r="B507" s="8"/>
      <c r="C507" s="8"/>
      <c r="D507" s="8"/>
      <c r="E507" s="8"/>
      <c r="F507" s="8"/>
      <c r="G507" s="8"/>
      <c r="H507" s="8"/>
      <c r="I507" s="21">
        <f>0.295*1000</f>
        <v>295</v>
      </c>
      <c r="J507" s="8" t="s">
        <v>50</v>
      </c>
      <c r="K507" s="23"/>
      <c r="L507" s="8"/>
      <c r="M507" s="21"/>
      <c r="N507" s="21"/>
      <c r="O507" s="8"/>
      <c r="Q507" s="8"/>
    </row>
    <row r="508" spans="1:17" ht="5.2" customHeight="1" x14ac:dyDescent="0.45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</row>
    <row r="509" spans="1:17" x14ac:dyDescent="0.45">
      <c r="A509" s="67" t="s">
        <v>34</v>
      </c>
      <c r="B509" s="67"/>
      <c r="C509" s="67"/>
      <c r="D509" s="67"/>
      <c r="E509" s="67"/>
      <c r="F509" s="67"/>
      <c r="G509" s="67"/>
      <c r="H509" s="67"/>
      <c r="I509" s="45" t="s">
        <v>35</v>
      </c>
      <c r="J509" s="55">
        <v>15</v>
      </c>
      <c r="K509" s="24"/>
      <c r="L509" s="24"/>
      <c r="M509" s="45" t="s">
        <v>21</v>
      </c>
      <c r="N509" s="25">
        <f>SUM(N407,N414,N421,N428,N435,N442,N449,N456,N463,N470,N477,N484,N491,N498,N505)</f>
        <v>53.094999999999999</v>
      </c>
      <c r="O509" s="25">
        <f>SUM(O407,O414,O421,O428,O435,O442,O449,O456,O463,O470,O477,O484,O491,O498,O505)</f>
        <v>41.632500000000007</v>
      </c>
    </row>
    <row r="510" spans="1:17" ht="9.75" customHeight="1" x14ac:dyDescent="0.45">
      <c r="A510" s="9"/>
      <c r="B510" s="9"/>
      <c r="C510" s="9"/>
      <c r="D510" s="9"/>
      <c r="E510" s="9"/>
      <c r="F510" s="9"/>
      <c r="G510" s="9"/>
      <c r="H510" s="8"/>
      <c r="I510" s="46"/>
      <c r="J510" s="8"/>
      <c r="K510" s="8"/>
      <c r="L510" s="8"/>
      <c r="M510" s="46"/>
      <c r="N510" s="9"/>
      <c r="O510" s="8"/>
    </row>
    <row r="511" spans="1:17" s="1" customFormat="1" x14ac:dyDescent="0.45">
      <c r="A511" s="66" t="s">
        <v>28</v>
      </c>
      <c r="B511" s="66"/>
      <c r="C511" s="66"/>
      <c r="D511" s="66"/>
      <c r="E511" s="11"/>
      <c r="F511" s="11">
        <f>(1.78*1000)</f>
        <v>1780</v>
      </c>
      <c r="G511" s="12" t="s">
        <v>0</v>
      </c>
      <c r="H511" s="13">
        <f>(2.135*1000)</f>
        <v>2135</v>
      </c>
      <c r="I511" s="12"/>
      <c r="J511" s="12"/>
      <c r="K511" s="12"/>
      <c r="L511" s="12"/>
      <c r="M511" s="12"/>
      <c r="N511" s="12"/>
      <c r="O511" s="12"/>
      <c r="Q511" s="9"/>
    </row>
    <row r="512" spans="1:17" ht="2.2000000000000002" customHeight="1" x14ac:dyDescent="0.4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7" ht="5.2" customHeight="1" x14ac:dyDescent="0.45">
      <c r="A513" s="8"/>
      <c r="B513" s="8"/>
      <c r="C513" s="8"/>
      <c r="D513" s="8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7" s="6" customFormat="1" ht="14.55" hidden="1" customHeight="1" x14ac:dyDescent="0.45">
      <c r="A514" s="14" t="s">
        <v>1</v>
      </c>
      <c r="B514" s="14"/>
      <c r="C514" s="14"/>
      <c r="D514" s="14"/>
      <c r="E514" s="14" t="e">
        <f>(width*1000)</f>
        <v>#NAME?</v>
      </c>
      <c r="F514" s="14"/>
      <c r="G514" s="15"/>
      <c r="H514" s="16">
        <f>(1.96*1000)</f>
        <v>1960</v>
      </c>
      <c r="I514" s="16">
        <f>(1.78*1000)</f>
        <v>1780</v>
      </c>
      <c r="J514" s="14" t="e">
        <f>(height*1000)</f>
        <v>#NAME?</v>
      </c>
      <c r="K514" s="16">
        <f>(2.135*1000)</f>
        <v>2135</v>
      </c>
      <c r="L514" s="15"/>
      <c r="M514" s="17">
        <f>(2.345*1000)</f>
        <v>2345</v>
      </c>
      <c r="N514" s="18">
        <v>4.5961999999999996</v>
      </c>
      <c r="O514" s="14"/>
      <c r="Q514" s="14"/>
    </row>
    <row r="515" spans="1:17" s="2" customFormat="1" ht="13.9" x14ac:dyDescent="0.45">
      <c r="A515" s="8"/>
      <c r="B515" s="8"/>
      <c r="C515" s="8"/>
      <c r="D515" s="8"/>
      <c r="E515" s="8" t="s">
        <v>115</v>
      </c>
      <c r="F515" s="8"/>
      <c r="G515" s="8"/>
      <c r="H515" s="8" t="s">
        <v>97</v>
      </c>
      <c r="I515" s="8" t="s">
        <v>43</v>
      </c>
      <c r="J515" s="8" t="s">
        <v>44</v>
      </c>
      <c r="K515" s="19">
        <f>IF((H514&gt;0),(H514),IF((I514)&gt;0,(I514),(E514)))</f>
        <v>1960</v>
      </c>
      <c r="L515" s="53" t="s">
        <v>0</v>
      </c>
      <c r="M515" s="21">
        <f>IF((M514&gt;0),(M514),IF((K514)&gt;0,(K514),(J514)))</f>
        <v>2345</v>
      </c>
      <c r="N515" s="22">
        <f>IF((N514=""),(O515),IF((N514)&gt;0,(N514),(O515)))</f>
        <v>4.5961999999999996</v>
      </c>
      <c r="O515" s="22">
        <v>3.8003</v>
      </c>
      <c r="Q515" s="8"/>
    </row>
    <row r="516" spans="1:17" s="2" customFormat="1" ht="13.9" x14ac:dyDescent="0.45">
      <c r="A516" s="8"/>
      <c r="B516" s="8"/>
      <c r="C516" s="8"/>
      <c r="D516" s="8"/>
      <c r="E516" s="8" t="s">
        <v>49</v>
      </c>
      <c r="F516" s="8"/>
      <c r="G516" s="8"/>
      <c r="H516" s="8"/>
      <c r="I516" s="21">
        <f>(0.02*1000)</f>
        <v>20</v>
      </c>
      <c r="J516" s="8" t="s">
        <v>32</v>
      </c>
      <c r="K516" s="19">
        <f>(1.78*1000)</f>
        <v>1780</v>
      </c>
      <c r="L516" s="53" t="s">
        <v>0</v>
      </c>
      <c r="M516" s="21">
        <f>(2.135*1000)</f>
        <v>2135</v>
      </c>
      <c r="N516" s="21"/>
      <c r="O516" s="22"/>
      <c r="Q516" s="8"/>
    </row>
    <row r="517" spans="1:17" s="2" customFormat="1" ht="13.9" x14ac:dyDescent="0.45">
      <c r="A517" s="8"/>
      <c r="B517" s="8"/>
      <c r="C517" s="8"/>
      <c r="D517" s="8"/>
      <c r="E517" s="8"/>
      <c r="F517" s="8"/>
      <c r="G517" s="8"/>
      <c r="H517" s="8"/>
      <c r="I517" s="21">
        <f>0.035*1000</f>
        <v>35</v>
      </c>
      <c r="J517" s="8" t="s">
        <v>50</v>
      </c>
      <c r="K517" s="23"/>
      <c r="L517" s="8"/>
      <c r="M517" s="21"/>
      <c r="N517" s="21"/>
      <c r="O517" s="8"/>
      <c r="Q517" s="8"/>
    </row>
    <row r="518" spans="1:17" ht="5.2" customHeight="1" x14ac:dyDescent="0.45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</row>
    <row r="519" spans="1:17" x14ac:dyDescent="0.45">
      <c r="A519" s="67" t="s">
        <v>34</v>
      </c>
      <c r="B519" s="67"/>
      <c r="C519" s="67"/>
      <c r="D519" s="67"/>
      <c r="E519" s="67"/>
      <c r="F519" s="67"/>
      <c r="G519" s="67"/>
      <c r="H519" s="67"/>
      <c r="I519" s="45" t="s">
        <v>35</v>
      </c>
      <c r="J519" s="55">
        <v>1</v>
      </c>
      <c r="K519" s="24"/>
      <c r="L519" s="24"/>
      <c r="M519" s="45" t="s">
        <v>21</v>
      </c>
      <c r="N519" s="25">
        <f>SUM(N515)</f>
        <v>4.5961999999999996</v>
      </c>
      <c r="O519" s="25">
        <f>SUM(O515)</f>
        <v>3.8003</v>
      </c>
    </row>
    <row r="520" spans="1:17" ht="9.75" customHeight="1" x14ac:dyDescent="0.45">
      <c r="A520" s="9"/>
      <c r="B520" s="9"/>
      <c r="C520" s="9"/>
      <c r="D520" s="9"/>
      <c r="E520" s="9"/>
      <c r="F520" s="9"/>
      <c r="G520" s="9"/>
      <c r="H520" s="8"/>
      <c r="I520" s="46"/>
      <c r="J520" s="8"/>
      <c r="K520" s="8"/>
      <c r="L520" s="8"/>
      <c r="M520" s="46"/>
      <c r="N520" s="9"/>
      <c r="O520" s="8"/>
    </row>
    <row r="521" spans="1:17" s="1" customFormat="1" x14ac:dyDescent="0.45">
      <c r="A521" s="66" t="s">
        <v>28</v>
      </c>
      <c r="B521" s="66"/>
      <c r="C521" s="66"/>
      <c r="D521" s="66"/>
      <c r="E521" s="11"/>
      <c r="F521" s="11">
        <f>(2.2*1000)</f>
        <v>2200</v>
      </c>
      <c r="G521" s="12" t="s">
        <v>0</v>
      </c>
      <c r="H521" s="13">
        <f>(2.135*1000)</f>
        <v>2135</v>
      </c>
      <c r="I521" s="12"/>
      <c r="J521" s="12"/>
      <c r="K521" s="12"/>
      <c r="L521" s="12"/>
      <c r="M521" s="12"/>
      <c r="N521" s="12"/>
      <c r="O521" s="12"/>
      <c r="Q521" s="9"/>
    </row>
    <row r="522" spans="1:17" ht="2.2000000000000002" customHeight="1" x14ac:dyDescent="0.4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7" ht="5.2" customHeight="1" x14ac:dyDescent="0.45">
      <c r="A523" s="8"/>
      <c r="B523" s="8"/>
      <c r="C523" s="8"/>
      <c r="D523" s="8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7" s="6" customFormat="1" ht="14.55" hidden="1" customHeight="1" x14ac:dyDescent="0.45">
      <c r="A524" s="14" t="s">
        <v>1</v>
      </c>
      <c r="B524" s="14"/>
      <c r="C524" s="14"/>
      <c r="D524" s="14"/>
      <c r="E524" s="14" t="e">
        <f>(width*1000)</f>
        <v>#NAME?</v>
      </c>
      <c r="F524" s="14"/>
      <c r="G524" s="15"/>
      <c r="H524" s="16">
        <f>(2.38*1000)</f>
        <v>2380</v>
      </c>
      <c r="I524" s="16">
        <f>(2.2*1000)</f>
        <v>2200</v>
      </c>
      <c r="J524" s="14" t="e">
        <f>(height*1000)</f>
        <v>#NAME?</v>
      </c>
      <c r="K524" s="16">
        <f>(2.135*1000)</f>
        <v>2135</v>
      </c>
      <c r="L524" s="15"/>
      <c r="M524" s="17">
        <f>(2.345*1000)</f>
        <v>2345</v>
      </c>
      <c r="N524" s="18">
        <v>5.5811000000000002</v>
      </c>
      <c r="O524" s="14"/>
      <c r="Q524" s="14"/>
    </row>
    <row r="525" spans="1:17" s="2" customFormat="1" ht="13.9" x14ac:dyDescent="0.45">
      <c r="A525" s="8"/>
      <c r="B525" s="8"/>
      <c r="C525" s="8"/>
      <c r="D525" s="8"/>
      <c r="E525" s="8" t="s">
        <v>112</v>
      </c>
      <c r="F525" s="8"/>
      <c r="G525" s="8"/>
      <c r="H525" s="8" t="s">
        <v>48</v>
      </c>
      <c r="I525" s="8" t="s">
        <v>43</v>
      </c>
      <c r="J525" s="8" t="s">
        <v>44</v>
      </c>
      <c r="K525" s="19">
        <f>IF((H524&gt;0),(H524),IF((I524)&gt;0,(I524),(E524)))</f>
        <v>2380</v>
      </c>
      <c r="L525" s="53" t="s">
        <v>0</v>
      </c>
      <c r="M525" s="21">
        <f>IF((M524&gt;0),(M524),IF((K524)&gt;0,(K524),(J524)))</f>
        <v>2345</v>
      </c>
      <c r="N525" s="22">
        <f>IF((N524=""),(O525),IF((N524)&gt;0,(N524),(O525)))</f>
        <v>5.5811000000000002</v>
      </c>
      <c r="O525" s="22">
        <v>4.6970000000000001</v>
      </c>
      <c r="Q525" s="8"/>
    </row>
    <row r="526" spans="1:17" s="2" customFormat="1" ht="13.9" x14ac:dyDescent="0.45">
      <c r="A526" s="8"/>
      <c r="B526" s="8"/>
      <c r="C526" s="8"/>
      <c r="D526" s="8"/>
      <c r="E526" s="8" t="s">
        <v>49</v>
      </c>
      <c r="F526" s="8"/>
      <c r="G526" s="8"/>
      <c r="H526" s="8"/>
      <c r="I526" s="21">
        <f>(0.02*1000)</f>
        <v>20</v>
      </c>
      <c r="J526" s="8" t="s">
        <v>32</v>
      </c>
      <c r="K526" s="19">
        <f>(2.2*1000)</f>
        <v>2200</v>
      </c>
      <c r="L526" s="53" t="s">
        <v>0</v>
      </c>
      <c r="M526" s="21">
        <f>(2.135*1000)</f>
        <v>2135</v>
      </c>
      <c r="N526" s="21"/>
      <c r="O526" s="22"/>
      <c r="Q526" s="8"/>
    </row>
    <row r="527" spans="1:17" s="2" customFormat="1" ht="13.9" x14ac:dyDescent="0.45">
      <c r="A527" s="8"/>
      <c r="B527" s="8"/>
      <c r="C527" s="8"/>
      <c r="D527" s="8"/>
      <c r="E527" s="8"/>
      <c r="F527" s="8"/>
      <c r="G527" s="8"/>
      <c r="H527" s="8"/>
      <c r="I527" s="21">
        <f>0.035*1000</f>
        <v>35</v>
      </c>
      <c r="J527" s="8" t="s">
        <v>50</v>
      </c>
      <c r="K527" s="23"/>
      <c r="L527" s="8"/>
      <c r="M527" s="21"/>
      <c r="N527" s="21"/>
      <c r="O527" s="8"/>
      <c r="Q527" s="8"/>
    </row>
    <row r="528" spans="1:17" ht="5.2" customHeight="1" x14ac:dyDescent="0.45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</row>
    <row r="529" spans="1:17" x14ac:dyDescent="0.45">
      <c r="A529" s="67" t="s">
        <v>34</v>
      </c>
      <c r="B529" s="67"/>
      <c r="C529" s="67"/>
      <c r="D529" s="67"/>
      <c r="E529" s="67"/>
      <c r="F529" s="67"/>
      <c r="G529" s="67"/>
      <c r="H529" s="67"/>
      <c r="I529" s="45" t="s">
        <v>35</v>
      </c>
      <c r="J529" s="55">
        <v>1</v>
      </c>
      <c r="K529" s="24"/>
      <c r="L529" s="24"/>
      <c r="M529" s="45" t="s">
        <v>21</v>
      </c>
      <c r="N529" s="25">
        <f>SUM(N525)</f>
        <v>5.5811000000000002</v>
      </c>
      <c r="O529" s="25">
        <f>SUM(O525)</f>
        <v>4.6970000000000001</v>
      </c>
    </row>
    <row r="530" spans="1:17" ht="9.75" customHeight="1" x14ac:dyDescent="0.45">
      <c r="A530" s="9"/>
      <c r="B530" s="9"/>
      <c r="C530" s="9"/>
      <c r="D530" s="9"/>
      <c r="E530" s="9"/>
      <c r="F530" s="9"/>
      <c r="G530" s="9"/>
      <c r="H530" s="8"/>
      <c r="I530" s="46"/>
      <c r="J530" s="8"/>
      <c r="K530" s="8"/>
      <c r="L530" s="8"/>
      <c r="M530" s="46"/>
      <c r="N530" s="9"/>
      <c r="O530" s="8"/>
    </row>
    <row r="531" spans="1:17" s="1" customFormat="1" x14ac:dyDescent="0.45">
      <c r="A531" s="66" t="s">
        <v>28</v>
      </c>
      <c r="B531" s="66"/>
      <c r="C531" s="66"/>
      <c r="D531" s="66"/>
      <c r="E531" s="11"/>
      <c r="F531" s="11">
        <f>(2.43*1000)</f>
        <v>2430</v>
      </c>
      <c r="G531" s="12" t="s">
        <v>0</v>
      </c>
      <c r="H531" s="13">
        <f>(2.275*1000)</f>
        <v>2275</v>
      </c>
      <c r="I531" s="12"/>
      <c r="J531" s="12"/>
      <c r="K531" s="12"/>
      <c r="L531" s="12"/>
      <c r="M531" s="12"/>
      <c r="N531" s="12"/>
      <c r="O531" s="12"/>
      <c r="Q531" s="9"/>
    </row>
    <row r="532" spans="1:17" ht="2.2000000000000002" customHeight="1" x14ac:dyDescent="0.4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7" ht="5.2" customHeight="1" x14ac:dyDescent="0.45">
      <c r="A533" s="8"/>
      <c r="B533" s="8"/>
      <c r="C533" s="8"/>
      <c r="D533" s="8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7" s="6" customFormat="1" ht="14.55" hidden="1" customHeight="1" x14ac:dyDescent="0.45">
      <c r="A534" s="14" t="s">
        <v>1</v>
      </c>
      <c r="B534" s="14"/>
      <c r="C534" s="14"/>
      <c r="D534" s="14"/>
      <c r="E534" s="14" t="e">
        <f>(width*1000)</f>
        <v>#NAME?</v>
      </c>
      <c r="F534" s="14"/>
      <c r="G534" s="15"/>
      <c r="H534" s="16">
        <f>(2.61*1000)</f>
        <v>2610</v>
      </c>
      <c r="I534" s="16">
        <f>(2.43*1000)</f>
        <v>2430</v>
      </c>
      <c r="J534" s="14" t="e">
        <f>(height*1000)</f>
        <v>#NAME?</v>
      </c>
      <c r="K534" s="16">
        <f>(2.275*1000)</f>
        <v>2275</v>
      </c>
      <c r="L534" s="15"/>
      <c r="M534" s="17">
        <f>(2.535*1000)</f>
        <v>2535</v>
      </c>
      <c r="N534" s="18">
        <v>6.6163999999999996</v>
      </c>
      <c r="O534" s="14"/>
      <c r="Q534" s="14"/>
    </row>
    <row r="535" spans="1:17" s="2" customFormat="1" ht="13.9" x14ac:dyDescent="0.45">
      <c r="A535" s="8"/>
      <c r="B535" s="8"/>
      <c r="C535" s="8"/>
      <c r="D535" s="8"/>
      <c r="E535" s="8" t="s">
        <v>114</v>
      </c>
      <c r="F535" s="8"/>
      <c r="G535" s="8"/>
      <c r="H535" s="8" t="s">
        <v>107</v>
      </c>
      <c r="I535" s="8" t="s">
        <v>43</v>
      </c>
      <c r="J535" s="8" t="s">
        <v>44</v>
      </c>
      <c r="K535" s="19">
        <f>IF((H534&gt;0),(H534),IF((I534)&gt;0,(I534),(E534)))</f>
        <v>2610</v>
      </c>
      <c r="L535" s="53" t="s">
        <v>0</v>
      </c>
      <c r="M535" s="21">
        <f>IF((M534&gt;0),(M534),IF((K534)&gt;0,(K534),(J534)))</f>
        <v>2535</v>
      </c>
      <c r="N535" s="22">
        <f>IF((N534=""),(O535),IF((N534)&gt;0,(N534),(O535)))</f>
        <v>6.6163999999999996</v>
      </c>
      <c r="O535" s="22">
        <v>5.5282</v>
      </c>
      <c r="Q535" s="8"/>
    </row>
    <row r="536" spans="1:17" s="2" customFormat="1" ht="13.9" x14ac:dyDescent="0.45">
      <c r="A536" s="8"/>
      <c r="B536" s="8"/>
      <c r="C536" s="8"/>
      <c r="D536" s="8"/>
      <c r="E536" s="8" t="s">
        <v>106</v>
      </c>
      <c r="F536" s="8"/>
      <c r="G536" s="8"/>
      <c r="H536" s="8"/>
      <c r="I536" s="21">
        <f>(0*1000)</f>
        <v>0</v>
      </c>
      <c r="J536" s="8" t="s">
        <v>32</v>
      </c>
      <c r="K536" s="19">
        <f>(2.43*1000)</f>
        <v>2430</v>
      </c>
      <c r="L536" s="53" t="s">
        <v>0</v>
      </c>
      <c r="M536" s="21">
        <f>(2.275*1000)</f>
        <v>2275</v>
      </c>
      <c r="N536" s="21"/>
      <c r="O536" s="22"/>
      <c r="Q536" s="8"/>
    </row>
    <row r="537" spans="1:17" s="2" customFormat="1" ht="13.9" x14ac:dyDescent="0.45">
      <c r="A537" s="8"/>
      <c r="B537" s="8"/>
      <c r="C537" s="8"/>
      <c r="D537" s="8"/>
      <c r="E537" s="8"/>
      <c r="F537" s="8"/>
      <c r="G537" s="8"/>
      <c r="H537" s="8"/>
      <c r="I537" s="21">
        <f>0.295*1000</f>
        <v>295</v>
      </c>
      <c r="J537" s="8" t="s">
        <v>50</v>
      </c>
      <c r="K537" s="23"/>
      <c r="L537" s="8"/>
      <c r="M537" s="21"/>
      <c r="N537" s="21"/>
      <c r="O537" s="8"/>
      <c r="Q537" s="8"/>
    </row>
    <row r="538" spans="1:17" ht="5.2" customHeight="1" x14ac:dyDescent="0.45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</row>
    <row r="539" spans="1:17" ht="2.2000000000000002" customHeight="1" x14ac:dyDescent="0.4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7" ht="5.2" customHeight="1" x14ac:dyDescent="0.45">
      <c r="A540" s="8"/>
      <c r="B540" s="8"/>
      <c r="C540" s="8"/>
      <c r="D540" s="8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7" s="6" customFormat="1" ht="14.55" hidden="1" customHeight="1" x14ac:dyDescent="0.45">
      <c r="A541" s="14" t="s">
        <v>1</v>
      </c>
      <c r="B541" s="14"/>
      <c r="C541" s="14"/>
      <c r="D541" s="14"/>
      <c r="E541" s="14" t="e">
        <f>(width*1000)</f>
        <v>#NAME?</v>
      </c>
      <c r="F541" s="14"/>
      <c r="G541" s="15"/>
      <c r="H541" s="16">
        <f>(2.61*1000)</f>
        <v>2610</v>
      </c>
      <c r="I541" s="16">
        <f>(2.43*1000)</f>
        <v>2430</v>
      </c>
      <c r="J541" s="14" t="e">
        <f>(height*1000)</f>
        <v>#NAME?</v>
      </c>
      <c r="K541" s="16">
        <f>(2.275*1000)</f>
        <v>2275</v>
      </c>
      <c r="L541" s="15"/>
      <c r="M541" s="17">
        <f>(2.535*1000)</f>
        <v>2535</v>
      </c>
      <c r="N541" s="18">
        <v>6.6163999999999996</v>
      </c>
      <c r="O541" s="14"/>
      <c r="Q541" s="14"/>
    </row>
    <row r="542" spans="1:17" s="2" customFormat="1" ht="13.9" x14ac:dyDescent="0.45">
      <c r="A542" s="8"/>
      <c r="B542" s="8"/>
      <c r="C542" s="8"/>
      <c r="D542" s="8"/>
      <c r="E542" s="8" t="s">
        <v>112</v>
      </c>
      <c r="F542" s="8"/>
      <c r="G542" s="8"/>
      <c r="H542" s="8" t="s">
        <v>91</v>
      </c>
      <c r="I542" s="8" t="s">
        <v>43</v>
      </c>
      <c r="J542" s="8" t="s">
        <v>44</v>
      </c>
      <c r="K542" s="19">
        <f>IF((H541&gt;0),(H541),IF((I541)&gt;0,(I541),(E541)))</f>
        <v>2610</v>
      </c>
      <c r="L542" s="53" t="s">
        <v>0</v>
      </c>
      <c r="M542" s="21">
        <f>IF((M541&gt;0),(M541),IF((K541)&gt;0,(K541),(J541)))</f>
        <v>2535</v>
      </c>
      <c r="N542" s="22">
        <f>IF((N541=""),(O542),IF((N541)&gt;0,(N541),(O542)))</f>
        <v>6.6163999999999996</v>
      </c>
      <c r="O542" s="22">
        <v>5.5282</v>
      </c>
      <c r="Q542" s="8"/>
    </row>
    <row r="543" spans="1:17" s="2" customFormat="1" ht="13.9" x14ac:dyDescent="0.45">
      <c r="A543" s="8"/>
      <c r="B543" s="8"/>
      <c r="C543" s="8"/>
      <c r="D543" s="8"/>
      <c r="E543" s="8" t="s">
        <v>92</v>
      </c>
      <c r="F543" s="8"/>
      <c r="G543" s="8"/>
      <c r="H543" s="8"/>
      <c r="I543" s="21">
        <f>(0*1000)</f>
        <v>0</v>
      </c>
      <c r="J543" s="8" t="s">
        <v>32</v>
      </c>
      <c r="K543" s="19">
        <f>(2.43*1000)</f>
        <v>2430</v>
      </c>
      <c r="L543" s="53" t="s">
        <v>0</v>
      </c>
      <c r="M543" s="21">
        <f>(2.275*1000)</f>
        <v>2275</v>
      </c>
      <c r="N543" s="21"/>
      <c r="O543" s="22"/>
      <c r="Q543" s="8"/>
    </row>
    <row r="544" spans="1:17" s="2" customFormat="1" ht="13.9" x14ac:dyDescent="0.45">
      <c r="A544" s="8"/>
      <c r="B544" s="8"/>
      <c r="C544" s="8"/>
      <c r="D544" s="8"/>
      <c r="E544" s="8"/>
      <c r="F544" s="8"/>
      <c r="G544" s="8"/>
      <c r="H544" s="8"/>
      <c r="I544" s="21">
        <f>0.295*1000</f>
        <v>295</v>
      </c>
      <c r="J544" s="8" t="s">
        <v>50</v>
      </c>
      <c r="K544" s="23"/>
      <c r="L544" s="8"/>
      <c r="M544" s="21"/>
      <c r="N544" s="21"/>
      <c r="O544" s="8"/>
      <c r="Q544" s="8"/>
    </row>
    <row r="545" spans="1:17" ht="5.2" customHeight="1" x14ac:dyDescent="0.45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</row>
    <row r="546" spans="1:17" x14ac:dyDescent="0.45">
      <c r="A546" s="67" t="s">
        <v>34</v>
      </c>
      <c r="B546" s="67"/>
      <c r="C546" s="67"/>
      <c r="D546" s="67"/>
      <c r="E546" s="67"/>
      <c r="F546" s="67"/>
      <c r="G546" s="67"/>
      <c r="H546" s="67"/>
      <c r="I546" s="45" t="s">
        <v>35</v>
      </c>
      <c r="J546" s="55">
        <v>2</v>
      </c>
      <c r="K546" s="24"/>
      <c r="L546" s="24"/>
      <c r="M546" s="45" t="s">
        <v>21</v>
      </c>
      <c r="N546" s="25">
        <f>SUM(N535,N542)</f>
        <v>13.232799999999999</v>
      </c>
      <c r="O546" s="25">
        <f>SUM(O535,O542)</f>
        <v>11.0564</v>
      </c>
    </row>
    <row r="547" spans="1:17" ht="9.75" customHeight="1" x14ac:dyDescent="0.45">
      <c r="A547" s="9"/>
      <c r="B547" s="9"/>
      <c r="C547" s="9"/>
      <c r="D547" s="9"/>
      <c r="E547" s="9"/>
      <c r="F547" s="9"/>
      <c r="G547" s="9"/>
      <c r="H547" s="8"/>
      <c r="I547" s="46"/>
      <c r="J547" s="8"/>
      <c r="K547" s="8"/>
      <c r="L547" s="8"/>
      <c r="M547" s="46"/>
      <c r="N547" s="9"/>
      <c r="O547" s="8"/>
    </row>
    <row r="548" spans="1:17" s="1" customFormat="1" x14ac:dyDescent="0.45">
      <c r="A548" s="66" t="s">
        <v>28</v>
      </c>
      <c r="B548" s="66"/>
      <c r="C548" s="66"/>
      <c r="D548" s="66"/>
      <c r="E548" s="11"/>
      <c r="F548" s="11">
        <f>(2.48*1000)</f>
        <v>2480</v>
      </c>
      <c r="G548" s="12" t="s">
        <v>0</v>
      </c>
      <c r="H548" s="13">
        <f>(2.135*1000)</f>
        <v>2135</v>
      </c>
      <c r="I548" s="12"/>
      <c r="J548" s="12"/>
      <c r="K548" s="12"/>
      <c r="L548" s="12"/>
      <c r="M548" s="12"/>
      <c r="N548" s="12"/>
      <c r="O548" s="12"/>
      <c r="Q548" s="9"/>
    </row>
    <row r="549" spans="1:17" ht="2.2000000000000002" customHeight="1" x14ac:dyDescent="0.4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7" ht="5.2" customHeight="1" x14ac:dyDescent="0.45">
      <c r="A550" s="8"/>
      <c r="B550" s="8"/>
      <c r="C550" s="8"/>
      <c r="D550" s="8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7" s="6" customFormat="1" ht="14.55" hidden="1" customHeight="1" x14ac:dyDescent="0.45">
      <c r="A551" s="14" t="s">
        <v>1</v>
      </c>
      <c r="B551" s="14"/>
      <c r="C551" s="14"/>
      <c r="D551" s="14"/>
      <c r="E551" s="14" t="e">
        <f>(width*1000)</f>
        <v>#NAME?</v>
      </c>
      <c r="F551" s="14"/>
      <c r="G551" s="15"/>
      <c r="H551" s="16">
        <f>(2.66*1000)</f>
        <v>2660</v>
      </c>
      <c r="I551" s="16">
        <f>(2.48*1000)</f>
        <v>2480</v>
      </c>
      <c r="J551" s="14" t="e">
        <f>(height*1000)</f>
        <v>#NAME?</v>
      </c>
      <c r="K551" s="16">
        <f>(2.135*1000)</f>
        <v>2135</v>
      </c>
      <c r="L551" s="15"/>
      <c r="M551" s="17">
        <f>(2.345*1000)</f>
        <v>2345</v>
      </c>
      <c r="N551" s="18">
        <v>6.2377000000000002</v>
      </c>
      <c r="O551" s="14"/>
      <c r="Q551" s="14"/>
    </row>
    <row r="552" spans="1:17" s="2" customFormat="1" ht="13.9" x14ac:dyDescent="0.45">
      <c r="A552" s="8"/>
      <c r="B552" s="8"/>
      <c r="C552" s="8"/>
      <c r="D552" s="8"/>
      <c r="E552" s="8" t="s">
        <v>114</v>
      </c>
      <c r="F552" s="8"/>
      <c r="G552" s="8"/>
      <c r="H552" s="8" t="s">
        <v>62</v>
      </c>
      <c r="I552" s="8" t="s">
        <v>43</v>
      </c>
      <c r="J552" s="8" t="s">
        <v>44</v>
      </c>
      <c r="K552" s="19">
        <f>IF((H551&gt;0),(H551),IF((I551)&gt;0,(I551),(E551)))</f>
        <v>2660</v>
      </c>
      <c r="L552" s="53" t="s">
        <v>0</v>
      </c>
      <c r="M552" s="21">
        <f>IF((M551&gt;0),(M551),IF((K551)&gt;0,(K551),(J551)))</f>
        <v>2345</v>
      </c>
      <c r="N552" s="22">
        <f>IF((N551=""),(O552),IF((N551)&gt;0,(N551),(O552)))</f>
        <v>6.2377000000000002</v>
      </c>
      <c r="O552" s="22">
        <v>5.2948000000000004</v>
      </c>
      <c r="Q552" s="8"/>
    </row>
    <row r="553" spans="1:17" s="2" customFormat="1" ht="13.9" x14ac:dyDescent="0.45">
      <c r="A553" s="8"/>
      <c r="B553" s="8"/>
      <c r="C553" s="8"/>
      <c r="D553" s="8"/>
      <c r="E553" s="8" t="s">
        <v>45</v>
      </c>
      <c r="F553" s="8"/>
      <c r="G553" s="8"/>
      <c r="H553" s="8"/>
      <c r="I553" s="21">
        <f>(0.02*1000)</f>
        <v>20</v>
      </c>
      <c r="J553" s="8" t="s">
        <v>32</v>
      </c>
      <c r="K553" s="19">
        <f>(2.48*1000)</f>
        <v>2480</v>
      </c>
      <c r="L553" s="53" t="s">
        <v>0</v>
      </c>
      <c r="M553" s="21">
        <f>(2.135*1000)</f>
        <v>2135</v>
      </c>
      <c r="N553" s="21"/>
      <c r="O553" s="22"/>
      <c r="Q553" s="8"/>
    </row>
    <row r="554" spans="1:17" s="2" customFormat="1" ht="13.9" x14ac:dyDescent="0.45">
      <c r="A554" s="8"/>
      <c r="B554" s="8"/>
      <c r="C554" s="8"/>
      <c r="D554" s="8"/>
      <c r="E554" s="8"/>
      <c r="F554" s="8"/>
      <c r="G554" s="8"/>
      <c r="H554" s="8"/>
      <c r="I554" s="21">
        <f>0.09*1000</f>
        <v>90</v>
      </c>
      <c r="J554" s="8" t="s">
        <v>81</v>
      </c>
      <c r="K554" s="23"/>
      <c r="L554" s="8"/>
      <c r="M554" s="21"/>
      <c r="N554" s="21"/>
      <c r="O554" s="8"/>
      <c r="Q554" s="8"/>
    </row>
    <row r="555" spans="1:17" ht="5.2" customHeight="1" x14ac:dyDescent="0.45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</row>
    <row r="556" spans="1:17" x14ac:dyDescent="0.45">
      <c r="A556" s="67" t="s">
        <v>34</v>
      </c>
      <c r="B556" s="67"/>
      <c r="C556" s="67"/>
      <c r="D556" s="67"/>
      <c r="E556" s="67"/>
      <c r="F556" s="67"/>
      <c r="G556" s="67"/>
      <c r="H556" s="67"/>
      <c r="I556" s="45" t="s">
        <v>35</v>
      </c>
      <c r="J556" s="55">
        <v>1</v>
      </c>
      <c r="K556" s="24"/>
      <c r="L556" s="24"/>
      <c r="M556" s="45" t="s">
        <v>21</v>
      </c>
      <c r="N556" s="25">
        <f>SUM(N552)</f>
        <v>6.2377000000000002</v>
      </c>
      <c r="O556" s="25">
        <f>SUM(O552)</f>
        <v>5.2948000000000004</v>
      </c>
    </row>
    <row r="557" spans="1:17" ht="9.75" customHeight="1" x14ac:dyDescent="0.45">
      <c r="A557" s="9"/>
      <c r="B557" s="9"/>
      <c r="C557" s="9"/>
      <c r="D557" s="9"/>
      <c r="E557" s="9"/>
      <c r="F557" s="9"/>
      <c r="G557" s="9"/>
      <c r="H557" s="8"/>
      <c r="I557" s="46"/>
      <c r="J557" s="8"/>
      <c r="K557" s="8"/>
      <c r="L557" s="8"/>
      <c r="M557" s="46"/>
      <c r="N557" s="9"/>
      <c r="O557" s="8"/>
    </row>
    <row r="558" spans="1:17" s="1" customFormat="1" x14ac:dyDescent="0.45">
      <c r="A558" s="66" t="s">
        <v>28</v>
      </c>
      <c r="B558" s="66"/>
      <c r="C558" s="66"/>
      <c r="D558" s="66"/>
      <c r="E558" s="11"/>
      <c r="F558" s="11">
        <f>(3.352*1000)</f>
        <v>3352</v>
      </c>
      <c r="G558" s="12" t="s">
        <v>0</v>
      </c>
      <c r="H558" s="13">
        <f>(2.135*1000)</f>
        <v>2135</v>
      </c>
      <c r="I558" s="12"/>
      <c r="J558" s="12"/>
      <c r="K558" s="12"/>
      <c r="L558" s="12"/>
      <c r="M558" s="12"/>
      <c r="N558" s="12"/>
      <c r="O558" s="12"/>
      <c r="Q558" s="9"/>
    </row>
    <row r="559" spans="1:17" ht="2.2000000000000002" customHeight="1" x14ac:dyDescent="0.4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</row>
    <row r="560" spans="1:17" ht="5.2" customHeight="1" x14ac:dyDescent="0.45">
      <c r="A560" s="8"/>
      <c r="B560" s="8"/>
      <c r="C560" s="8"/>
      <c r="D560" s="8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</row>
    <row r="561" spans="1:17" s="6" customFormat="1" ht="14.55" hidden="1" customHeight="1" x14ac:dyDescent="0.45">
      <c r="A561" s="14" t="s">
        <v>1</v>
      </c>
      <c r="B561" s="14"/>
      <c r="C561" s="14"/>
      <c r="D561" s="14"/>
      <c r="E561" s="14" t="e">
        <f>(width*1000)</f>
        <v>#NAME?</v>
      </c>
      <c r="F561" s="14"/>
      <c r="G561" s="15"/>
      <c r="H561" s="16">
        <f>(3.532*1000)</f>
        <v>3532</v>
      </c>
      <c r="I561" s="16">
        <f>(3.352*1000)</f>
        <v>3352</v>
      </c>
      <c r="J561" s="14" t="e">
        <f>(height*1000)</f>
        <v>#NAME?</v>
      </c>
      <c r="K561" s="16">
        <f>(2.135*1000)</f>
        <v>2135</v>
      </c>
      <c r="L561" s="15"/>
      <c r="M561" s="17">
        <f>(2.525*1000)</f>
        <v>2525</v>
      </c>
      <c r="N561" s="18">
        <v>8.9183000000000003</v>
      </c>
      <c r="O561" s="14"/>
      <c r="Q561" s="14"/>
    </row>
    <row r="562" spans="1:17" s="2" customFormat="1" ht="13.9" x14ac:dyDescent="0.45">
      <c r="A562" s="8"/>
      <c r="B562" s="8"/>
      <c r="C562" s="8"/>
      <c r="D562" s="8"/>
      <c r="E562" s="8" t="s">
        <v>114</v>
      </c>
      <c r="F562" s="8"/>
      <c r="G562" s="8"/>
      <c r="H562" s="8" t="s">
        <v>64</v>
      </c>
      <c r="I562" s="8" t="s">
        <v>43</v>
      </c>
      <c r="J562" s="8" t="s">
        <v>44</v>
      </c>
      <c r="K562" s="19">
        <f>IF((H561&gt;0),(H561),IF((I561)&gt;0,(I561),(E561)))</f>
        <v>3532</v>
      </c>
      <c r="L562" s="53" t="s">
        <v>0</v>
      </c>
      <c r="M562" s="21">
        <f>IF((M561&gt;0),(M561),IF((K561)&gt;0,(K561),(J561)))</f>
        <v>2525</v>
      </c>
      <c r="N562" s="22">
        <f>IF((N561=""),(O562),IF((N561)&gt;0,(N561),(O562)))</f>
        <v>8.9183000000000003</v>
      </c>
      <c r="O562" s="22">
        <v>7.1565000000000003</v>
      </c>
      <c r="Q562" s="8"/>
    </row>
    <row r="563" spans="1:17" s="2" customFormat="1" ht="13.9" x14ac:dyDescent="0.45">
      <c r="A563" s="8"/>
      <c r="B563" s="8"/>
      <c r="C563" s="8"/>
      <c r="D563" s="8"/>
      <c r="E563" s="8" t="s">
        <v>45</v>
      </c>
      <c r="F563" s="8"/>
      <c r="G563" s="8"/>
      <c r="H563" s="8"/>
      <c r="I563" s="21">
        <f>(0.02*1000)</f>
        <v>20</v>
      </c>
      <c r="J563" s="8" t="s">
        <v>32</v>
      </c>
      <c r="K563" s="19">
        <f>(3.352*1000)</f>
        <v>3352</v>
      </c>
      <c r="L563" s="53" t="s">
        <v>0</v>
      </c>
      <c r="M563" s="21">
        <f>(2.135*1000)</f>
        <v>2135</v>
      </c>
      <c r="N563" s="21"/>
      <c r="O563" s="22"/>
      <c r="Q563" s="8"/>
    </row>
    <row r="564" spans="1:17" s="2" customFormat="1" ht="13.9" x14ac:dyDescent="0.45">
      <c r="A564" s="8"/>
      <c r="B564" s="8"/>
      <c r="C564" s="8"/>
      <c r="D564" s="8"/>
      <c r="E564" s="8"/>
      <c r="F564" s="8"/>
      <c r="G564" s="8"/>
      <c r="H564" s="8"/>
      <c r="I564" s="21">
        <f>0.09*1000</f>
        <v>90</v>
      </c>
      <c r="J564" s="8" t="s">
        <v>84</v>
      </c>
      <c r="K564" s="23"/>
      <c r="L564" s="8"/>
      <c r="M564" s="21"/>
      <c r="N564" s="21"/>
      <c r="O564" s="8"/>
      <c r="Q564" s="8"/>
    </row>
    <row r="565" spans="1:17" ht="5.2" customHeight="1" x14ac:dyDescent="0.45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</row>
    <row r="566" spans="1:17" x14ac:dyDescent="0.45">
      <c r="A566" s="67" t="s">
        <v>34</v>
      </c>
      <c r="B566" s="67"/>
      <c r="C566" s="67"/>
      <c r="D566" s="67"/>
      <c r="E566" s="67"/>
      <c r="F566" s="67"/>
      <c r="G566" s="67"/>
      <c r="H566" s="67"/>
      <c r="I566" s="45" t="s">
        <v>35</v>
      </c>
      <c r="J566" s="55">
        <v>1</v>
      </c>
      <c r="K566" s="24"/>
      <c r="L566" s="24"/>
      <c r="M566" s="45" t="s">
        <v>21</v>
      </c>
      <c r="N566" s="25">
        <f>SUM(N562)</f>
        <v>8.9183000000000003</v>
      </c>
      <c r="O566" s="25">
        <f>SUM(O562)</f>
        <v>7.1565000000000003</v>
      </c>
    </row>
    <row r="567" spans="1:17" ht="9.75" customHeight="1" x14ac:dyDescent="0.45">
      <c r="A567" s="9"/>
      <c r="B567" s="9"/>
      <c r="C567" s="9"/>
      <c r="D567" s="9"/>
      <c r="E567" s="9"/>
      <c r="F567" s="9"/>
      <c r="G567" s="9"/>
      <c r="H567" s="8"/>
      <c r="I567" s="46"/>
      <c r="J567" s="8"/>
      <c r="K567" s="8"/>
      <c r="L567" s="8"/>
      <c r="M567" s="46"/>
      <c r="N567" s="9"/>
      <c r="O567" s="8"/>
    </row>
    <row r="568" spans="1:17" s="1" customFormat="1" x14ac:dyDescent="0.45">
      <c r="A568" s="66" t="s">
        <v>28</v>
      </c>
      <c r="B568" s="66"/>
      <c r="C568" s="66"/>
      <c r="D568" s="66"/>
      <c r="E568" s="11"/>
      <c r="F568" s="11">
        <f>(4.07*1000)</f>
        <v>4070.0000000000005</v>
      </c>
      <c r="G568" s="12" t="s">
        <v>0</v>
      </c>
      <c r="H568" s="13">
        <f>(2.135*1000)</f>
        <v>2135</v>
      </c>
      <c r="I568" s="12"/>
      <c r="J568" s="12"/>
      <c r="K568" s="12"/>
      <c r="L568" s="12"/>
      <c r="M568" s="12"/>
      <c r="N568" s="12"/>
      <c r="O568" s="12"/>
      <c r="Q568" s="9"/>
    </row>
    <row r="569" spans="1:17" ht="2.2000000000000002" customHeight="1" x14ac:dyDescent="0.4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</row>
    <row r="570" spans="1:17" ht="5.2" customHeight="1" x14ac:dyDescent="0.45">
      <c r="A570" s="8"/>
      <c r="B570" s="8"/>
      <c r="C570" s="8"/>
      <c r="D570" s="8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</row>
    <row r="571" spans="1:17" s="6" customFormat="1" ht="14.55" hidden="1" customHeight="1" x14ac:dyDescent="0.45">
      <c r="A571" s="14" t="s">
        <v>1</v>
      </c>
      <c r="B571" s="14"/>
      <c r="C571" s="14"/>
      <c r="D571" s="14"/>
      <c r="E571" s="14" t="e">
        <f>(width*1000)</f>
        <v>#NAME?</v>
      </c>
      <c r="F571" s="14"/>
      <c r="G571" s="15"/>
      <c r="H571" s="16">
        <f>(4.25*1000)</f>
        <v>4250</v>
      </c>
      <c r="I571" s="16">
        <f>(4.07*1000)</f>
        <v>4070.0000000000005</v>
      </c>
      <c r="J571" s="14" t="e">
        <f>(height*1000)</f>
        <v>#NAME?</v>
      </c>
      <c r="K571" s="16">
        <f>(2.135*1000)</f>
        <v>2135</v>
      </c>
      <c r="L571" s="15"/>
      <c r="M571" s="17">
        <f>(2.525*1000)</f>
        <v>2525</v>
      </c>
      <c r="N571" s="18">
        <v>10.731199999999999</v>
      </c>
      <c r="O571" s="14"/>
      <c r="Q571" s="14"/>
    </row>
    <row r="572" spans="1:17" s="2" customFormat="1" ht="13.9" x14ac:dyDescent="0.45">
      <c r="A572" s="8"/>
      <c r="B572" s="8"/>
      <c r="C572" s="8"/>
      <c r="D572" s="8"/>
      <c r="E572" s="8" t="s">
        <v>115</v>
      </c>
      <c r="F572" s="8"/>
      <c r="G572" s="8"/>
      <c r="H572" s="8" t="s">
        <v>66</v>
      </c>
      <c r="I572" s="8" t="s">
        <v>43</v>
      </c>
      <c r="J572" s="8" t="s">
        <v>44</v>
      </c>
      <c r="K572" s="19">
        <f>IF((H571&gt;0),(H571),IF((I571)&gt;0,(I571),(E571)))</f>
        <v>4250</v>
      </c>
      <c r="L572" s="53" t="s">
        <v>0</v>
      </c>
      <c r="M572" s="21">
        <f>IF((M571&gt;0),(M571),IF((K571)&gt;0,(K571),(J571)))</f>
        <v>2525</v>
      </c>
      <c r="N572" s="22">
        <f>IF((N571=""),(O572),IF((N571)&gt;0,(N571),(O572)))</f>
        <v>10.731199999999999</v>
      </c>
      <c r="O572" s="22">
        <v>8.6895000000000007</v>
      </c>
      <c r="Q572" s="8"/>
    </row>
    <row r="573" spans="1:17" s="2" customFormat="1" ht="13.9" x14ac:dyDescent="0.45">
      <c r="A573" s="8"/>
      <c r="B573" s="8"/>
      <c r="C573" s="8"/>
      <c r="D573" s="8"/>
      <c r="E573" s="8" t="s">
        <v>45</v>
      </c>
      <c r="F573" s="8"/>
      <c r="G573" s="8"/>
      <c r="H573" s="8"/>
      <c r="I573" s="21">
        <f>(0.02*1000)</f>
        <v>20</v>
      </c>
      <c r="J573" s="8" t="s">
        <v>32</v>
      </c>
      <c r="K573" s="19">
        <f>(4.07*1000)</f>
        <v>4070.0000000000005</v>
      </c>
      <c r="L573" s="53" t="s">
        <v>0</v>
      </c>
      <c r="M573" s="21">
        <f>(2.135*1000)</f>
        <v>2135</v>
      </c>
      <c r="N573" s="21"/>
      <c r="O573" s="22"/>
      <c r="Q573" s="8"/>
    </row>
    <row r="574" spans="1:17" s="2" customFormat="1" ht="13.9" x14ac:dyDescent="0.45">
      <c r="A574" s="8"/>
      <c r="B574" s="8"/>
      <c r="C574" s="8"/>
      <c r="D574" s="8"/>
      <c r="E574" s="8"/>
      <c r="F574" s="8"/>
      <c r="G574" s="8"/>
      <c r="H574" s="8"/>
      <c r="I574" s="21">
        <f>0.06*1000</f>
        <v>60</v>
      </c>
      <c r="J574" s="8" t="s">
        <v>54</v>
      </c>
      <c r="K574" s="23"/>
      <c r="L574" s="8"/>
      <c r="M574" s="21"/>
      <c r="N574" s="21"/>
      <c r="O574" s="8"/>
      <c r="Q574" s="8"/>
    </row>
    <row r="575" spans="1:17" ht="5.2" customHeight="1" x14ac:dyDescent="0.45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</row>
    <row r="576" spans="1:17" x14ac:dyDescent="0.45">
      <c r="A576" s="67" t="s">
        <v>34</v>
      </c>
      <c r="B576" s="67"/>
      <c r="C576" s="67"/>
      <c r="D576" s="67"/>
      <c r="E576" s="67"/>
      <c r="F576" s="67"/>
      <c r="G576" s="67"/>
      <c r="H576" s="67"/>
      <c r="I576" s="45" t="s">
        <v>35</v>
      </c>
      <c r="J576" s="55">
        <v>1</v>
      </c>
      <c r="K576" s="24"/>
      <c r="L576" s="24"/>
      <c r="M576" s="45" t="s">
        <v>21</v>
      </c>
      <c r="N576" s="25">
        <f>SUM(N572)</f>
        <v>10.731199999999999</v>
      </c>
      <c r="O576" s="25">
        <f>SUM(O572)</f>
        <v>8.6895000000000007</v>
      </c>
    </row>
    <row r="577" spans="1:17" ht="9.75" customHeight="1" x14ac:dyDescent="0.45">
      <c r="A577" s="9"/>
      <c r="B577" s="9"/>
      <c r="C577" s="9"/>
      <c r="D577" s="9"/>
      <c r="E577" s="9"/>
      <c r="F577" s="9"/>
      <c r="G577" s="9"/>
      <c r="H577" s="8"/>
      <c r="I577" s="46"/>
      <c r="J577" s="8"/>
      <c r="K577" s="8"/>
      <c r="L577" s="8"/>
      <c r="M577" s="46"/>
      <c r="N577" s="9"/>
      <c r="O577" s="8"/>
    </row>
    <row r="578" spans="1:17" s="1" customFormat="1" x14ac:dyDescent="0.45">
      <c r="A578" s="66" t="s">
        <v>28</v>
      </c>
      <c r="B578" s="66"/>
      <c r="C578" s="66"/>
      <c r="D578" s="66"/>
      <c r="E578" s="11"/>
      <c r="F578" s="11">
        <f>(4.88*1000)</f>
        <v>4880</v>
      </c>
      <c r="G578" s="12" t="s">
        <v>0</v>
      </c>
      <c r="H578" s="13">
        <f>(2.135*1000)</f>
        <v>2135</v>
      </c>
      <c r="I578" s="12"/>
      <c r="J578" s="12"/>
      <c r="K578" s="12"/>
      <c r="L578" s="12"/>
      <c r="M578" s="12"/>
      <c r="N578" s="12"/>
      <c r="O578" s="12"/>
      <c r="Q578" s="9"/>
    </row>
    <row r="579" spans="1:17" ht="2.2000000000000002" customHeight="1" x14ac:dyDescent="0.4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</row>
    <row r="580" spans="1:17" ht="5.2" customHeight="1" x14ac:dyDescent="0.45">
      <c r="A580" s="8"/>
      <c r="B580" s="8"/>
      <c r="C580" s="8"/>
      <c r="D580" s="8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</row>
    <row r="581" spans="1:17" s="6" customFormat="1" ht="14.55" hidden="1" customHeight="1" x14ac:dyDescent="0.45">
      <c r="A581" s="14" t="s">
        <v>1</v>
      </c>
      <c r="B581" s="14"/>
      <c r="C581" s="14"/>
      <c r="D581" s="14"/>
      <c r="E581" s="14" t="e">
        <f>(width*1000)</f>
        <v>#NAME?</v>
      </c>
      <c r="F581" s="14"/>
      <c r="G581" s="15"/>
      <c r="H581" s="16">
        <f>(5.06*1000)</f>
        <v>5060</v>
      </c>
      <c r="I581" s="16">
        <f>(4.88*1000)</f>
        <v>4880</v>
      </c>
      <c r="J581" s="14" t="e">
        <f>(height*1000)</f>
        <v>#NAME?</v>
      </c>
      <c r="K581" s="16">
        <f>(2.135*1000)</f>
        <v>2135</v>
      </c>
      <c r="L581" s="15"/>
      <c r="M581" s="17">
        <f>(2.525*1000)</f>
        <v>2525</v>
      </c>
      <c r="N581" s="18">
        <v>12.7765</v>
      </c>
      <c r="O581" s="14"/>
      <c r="Q581" s="14"/>
    </row>
    <row r="582" spans="1:17" s="2" customFormat="1" ht="13.9" x14ac:dyDescent="0.45">
      <c r="A582" s="8"/>
      <c r="B582" s="8"/>
      <c r="C582" s="8"/>
      <c r="D582" s="8"/>
      <c r="E582" s="8" t="s">
        <v>112</v>
      </c>
      <c r="F582" s="8"/>
      <c r="G582" s="8"/>
      <c r="H582" s="8" t="s">
        <v>30</v>
      </c>
      <c r="I582" s="8" t="s">
        <v>43</v>
      </c>
      <c r="J582" s="8" t="s">
        <v>44</v>
      </c>
      <c r="K582" s="19">
        <f>IF((H581&gt;0),(H581),IF((I581)&gt;0,(I581),(E581)))</f>
        <v>5060</v>
      </c>
      <c r="L582" s="53" t="s">
        <v>0</v>
      </c>
      <c r="M582" s="21">
        <f>IF((M581&gt;0),(M581),IF((K581)&gt;0,(K581),(J581)))</f>
        <v>2525</v>
      </c>
      <c r="N582" s="22">
        <f>IF((N581=""),(O582),IF((N581)&gt;0,(N581),(O582)))</f>
        <v>12.7765</v>
      </c>
      <c r="O582" s="22">
        <v>10.418799999999999</v>
      </c>
      <c r="Q582" s="8"/>
    </row>
    <row r="583" spans="1:17" s="2" customFormat="1" ht="13.9" x14ac:dyDescent="0.45">
      <c r="A583" s="8"/>
      <c r="B583" s="8"/>
      <c r="C583" s="8"/>
      <c r="D583" s="8"/>
      <c r="E583" s="8" t="s">
        <v>45</v>
      </c>
      <c r="F583" s="8"/>
      <c r="G583" s="8"/>
      <c r="H583" s="8"/>
      <c r="I583" s="21">
        <f>(0.02*1000)</f>
        <v>20</v>
      </c>
      <c r="J583" s="8" t="s">
        <v>32</v>
      </c>
      <c r="K583" s="19">
        <f>(4.88*1000)</f>
        <v>4880</v>
      </c>
      <c r="L583" s="53" t="s">
        <v>0</v>
      </c>
      <c r="M583" s="21">
        <f>(2.135*1000)</f>
        <v>2135</v>
      </c>
      <c r="N583" s="21"/>
      <c r="O583" s="22"/>
      <c r="Q583" s="8"/>
    </row>
    <row r="584" spans="1:17" s="2" customFormat="1" ht="13.9" x14ac:dyDescent="0.45">
      <c r="A584" s="8"/>
      <c r="B584" s="8"/>
      <c r="C584" s="8"/>
      <c r="D584" s="8"/>
      <c r="E584" s="8"/>
      <c r="F584" s="8"/>
      <c r="G584" s="8"/>
      <c r="H584" s="8"/>
      <c r="I584" s="21">
        <f>0.035*1000</f>
        <v>35</v>
      </c>
      <c r="J584" s="8" t="s">
        <v>46</v>
      </c>
      <c r="K584" s="23"/>
      <c r="L584" s="8"/>
      <c r="M584" s="21"/>
      <c r="N584" s="21"/>
      <c r="O584" s="8"/>
      <c r="Q584" s="8"/>
    </row>
    <row r="585" spans="1:17" ht="5.2" customHeight="1" x14ac:dyDescent="0.45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</row>
    <row r="586" spans="1:17" x14ac:dyDescent="0.45">
      <c r="A586" s="67" t="s">
        <v>34</v>
      </c>
      <c r="B586" s="67"/>
      <c r="C586" s="67"/>
      <c r="D586" s="67"/>
      <c r="E586" s="67"/>
      <c r="F586" s="67"/>
      <c r="G586" s="67"/>
      <c r="H586" s="67"/>
      <c r="I586" s="45" t="s">
        <v>35</v>
      </c>
      <c r="J586" s="55">
        <v>1</v>
      </c>
      <c r="K586" s="24"/>
      <c r="L586" s="24"/>
      <c r="M586" s="45" t="s">
        <v>21</v>
      </c>
      <c r="N586" s="25">
        <f>SUM(N582)</f>
        <v>12.7765</v>
      </c>
      <c r="O586" s="25">
        <f>SUM(O582)</f>
        <v>10.418799999999999</v>
      </c>
    </row>
    <row r="587" spans="1:17" ht="9.75" customHeight="1" x14ac:dyDescent="0.45">
      <c r="A587" s="9"/>
      <c r="B587" s="9"/>
      <c r="C587" s="9"/>
      <c r="D587" s="9"/>
      <c r="E587" s="9"/>
      <c r="F587" s="9"/>
      <c r="G587" s="9"/>
      <c r="H587" s="8"/>
      <c r="I587" s="46"/>
      <c r="J587" s="8"/>
      <c r="K587" s="8"/>
      <c r="L587" s="8"/>
      <c r="M587" s="46"/>
      <c r="N587" s="9"/>
      <c r="O587" s="8"/>
    </row>
    <row r="588" spans="1:17" x14ac:dyDescent="0.45">
      <c r="A588" s="74" t="s">
        <v>113</v>
      </c>
      <c r="B588" s="74"/>
      <c r="C588" s="74"/>
      <c r="D588" s="74"/>
      <c r="E588" s="74"/>
      <c r="F588" s="74"/>
      <c r="G588" s="74"/>
      <c r="H588" s="74"/>
      <c r="I588" s="75" t="s">
        <v>35</v>
      </c>
      <c r="J588" s="76">
        <v>23</v>
      </c>
      <c r="K588" s="77"/>
      <c r="L588" s="77"/>
      <c r="M588" s="75" t="s">
        <v>21</v>
      </c>
      <c r="N588" s="78">
        <f>SUM(N509,N519,N529,N546,N556,N566,N576,N586)</f>
        <v>115.1688</v>
      </c>
      <c r="O588" s="78">
        <f>SUM(O509,O519,O529,O546,O556,O566,O576,O586)</f>
        <v>92.745800000000003</v>
      </c>
    </row>
    <row r="589" spans="1:17" ht="9.75" customHeight="1" x14ac:dyDescent="0.45">
      <c r="A589" s="9"/>
      <c r="B589" s="9"/>
      <c r="C589" s="9"/>
      <c r="D589" s="9"/>
      <c r="E589" s="9"/>
      <c r="F589" s="9"/>
      <c r="G589" s="9"/>
      <c r="H589" s="8"/>
      <c r="I589" s="46"/>
      <c r="J589" s="8"/>
      <c r="K589" s="8"/>
      <c r="L589" s="8"/>
      <c r="M589" s="46"/>
      <c r="N589" s="9"/>
      <c r="O589" s="8"/>
    </row>
    <row r="590" spans="1:17" x14ac:dyDescent="0.45">
      <c r="A590" s="72" t="s">
        <v>9</v>
      </c>
      <c r="B590" s="72"/>
      <c r="C590" s="72"/>
      <c r="D590" s="72"/>
      <c r="E590" s="73" t="s">
        <v>116</v>
      </c>
      <c r="F590" s="73"/>
      <c r="G590" s="73"/>
      <c r="H590" s="73"/>
      <c r="I590" s="73"/>
      <c r="J590" s="73"/>
      <c r="K590" s="73"/>
      <c r="L590" s="73"/>
      <c r="M590" s="73"/>
      <c r="N590" s="73"/>
      <c r="O590" s="73"/>
    </row>
    <row r="591" spans="1:17" s="3" customFormat="1" ht="9.75" customHeight="1" x14ac:dyDescent="0.45">
      <c r="Q591" s="58"/>
    </row>
    <row r="592" spans="1:17" x14ac:dyDescent="0.45">
      <c r="A592" s="8"/>
      <c r="B592" s="8"/>
      <c r="C592" s="8"/>
      <c r="D592" s="8"/>
      <c r="E592" s="63" t="s">
        <v>11</v>
      </c>
      <c r="F592" s="63"/>
      <c r="G592" s="9"/>
      <c r="H592" s="9" t="s">
        <v>12</v>
      </c>
      <c r="I592" s="9" t="s">
        <v>13</v>
      </c>
      <c r="J592" s="41" t="s">
        <v>14</v>
      </c>
      <c r="K592" s="64" t="s">
        <v>15</v>
      </c>
      <c r="L592" s="64"/>
      <c r="M592" s="64"/>
      <c r="N592" s="9" t="s">
        <v>15</v>
      </c>
      <c r="O592" s="41" t="s">
        <v>16</v>
      </c>
    </row>
    <row r="593" spans="1:17" x14ac:dyDescent="0.45">
      <c r="A593" s="8"/>
      <c r="B593" s="8"/>
      <c r="C593" s="8"/>
      <c r="D593" s="8"/>
      <c r="E593" s="63" t="s">
        <v>17</v>
      </c>
      <c r="F593" s="63"/>
      <c r="G593" s="9"/>
      <c r="H593" s="9" t="s">
        <v>18</v>
      </c>
      <c r="I593" s="41" t="s">
        <v>19</v>
      </c>
      <c r="J593" s="41" t="s">
        <v>20</v>
      </c>
      <c r="K593" s="64" t="s">
        <v>16</v>
      </c>
      <c r="L593" s="64"/>
      <c r="M593" s="64"/>
      <c r="N593" s="9" t="s">
        <v>21</v>
      </c>
      <c r="O593" s="9" t="s">
        <v>21</v>
      </c>
    </row>
    <row r="594" spans="1:17" x14ac:dyDescent="0.45">
      <c r="A594" s="43"/>
      <c r="B594" s="43"/>
      <c r="C594" s="43"/>
      <c r="D594" s="43"/>
      <c r="E594" s="65" t="s">
        <v>22</v>
      </c>
      <c r="F594" s="65"/>
      <c r="G594" s="43"/>
      <c r="H594" s="43" t="s">
        <v>23</v>
      </c>
      <c r="I594" s="44" t="s">
        <v>24</v>
      </c>
      <c r="J594" s="43" t="s">
        <v>25</v>
      </c>
      <c r="K594" s="51" t="s">
        <v>26</v>
      </c>
      <c r="L594" s="52" t="s">
        <v>0</v>
      </c>
      <c r="M594" s="10" t="s">
        <v>27</v>
      </c>
      <c r="N594" s="42"/>
      <c r="O594" s="43"/>
    </row>
    <row r="595" spans="1:17" ht="9.75" customHeight="1" x14ac:dyDescent="0.4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</row>
    <row r="596" spans="1:17" s="1" customFormat="1" x14ac:dyDescent="0.45">
      <c r="A596" s="66" t="s">
        <v>28</v>
      </c>
      <c r="B596" s="66"/>
      <c r="C596" s="66"/>
      <c r="D596" s="66"/>
      <c r="E596" s="11"/>
      <c r="F596" s="11">
        <f>(1.12*1000)</f>
        <v>1120</v>
      </c>
      <c r="G596" s="12" t="s">
        <v>0</v>
      </c>
      <c r="H596" s="13">
        <f>(2.22*1000)</f>
        <v>2220</v>
      </c>
      <c r="I596" s="12"/>
      <c r="J596" s="12"/>
      <c r="K596" s="12"/>
      <c r="L596" s="12"/>
      <c r="M596" s="12"/>
      <c r="N596" s="12"/>
      <c r="O596" s="12"/>
      <c r="Q596" s="9"/>
    </row>
    <row r="597" spans="1:17" ht="2.2000000000000002" customHeight="1" x14ac:dyDescent="0.4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</row>
    <row r="598" spans="1:17" ht="5.2" customHeight="1" x14ac:dyDescent="0.45">
      <c r="A598" s="8"/>
      <c r="B598" s="8"/>
      <c r="C598" s="8"/>
      <c r="D598" s="8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</row>
    <row r="599" spans="1:17" s="6" customFormat="1" ht="14.55" hidden="1" customHeight="1" x14ac:dyDescent="0.45">
      <c r="A599" s="14" t="s">
        <v>1</v>
      </c>
      <c r="B599" s="14"/>
      <c r="C599" s="14"/>
      <c r="D599" s="14"/>
      <c r="E599" s="14" t="e">
        <f>(width*1000)</f>
        <v>#NAME?</v>
      </c>
      <c r="F599" s="14"/>
      <c r="G599" s="15"/>
      <c r="H599" s="16">
        <f>(1.3*1000)</f>
        <v>1300</v>
      </c>
      <c r="I599" s="16">
        <f>(1.12*1000)</f>
        <v>1120</v>
      </c>
      <c r="J599" s="14" t="e">
        <f>(height*1000)</f>
        <v>#NAME?</v>
      </c>
      <c r="K599" s="16">
        <f>(2.22*1000)</f>
        <v>2220</v>
      </c>
      <c r="L599" s="15"/>
      <c r="M599" s="17">
        <f>(2.27*1000)</f>
        <v>2270</v>
      </c>
      <c r="N599" s="18">
        <v>2.9510000000000001</v>
      </c>
      <c r="O599" s="14"/>
      <c r="Q599" s="14"/>
    </row>
    <row r="600" spans="1:17" s="2" customFormat="1" ht="13.9" x14ac:dyDescent="0.45">
      <c r="A600" s="8"/>
      <c r="B600" s="8"/>
      <c r="C600" s="8"/>
      <c r="D600" s="8"/>
      <c r="E600" s="8" t="s">
        <v>119</v>
      </c>
      <c r="F600" s="8"/>
      <c r="G600" s="8"/>
      <c r="H600" s="8" t="s">
        <v>53</v>
      </c>
      <c r="I600" s="58" t="s">
        <v>130</v>
      </c>
      <c r="J600" s="8" t="s">
        <v>32</v>
      </c>
      <c r="K600" s="19">
        <f>IF((H599&gt;0),(H599),IF((I599)&gt;0,(I599),(E599)))</f>
        <v>1300</v>
      </c>
      <c r="L600" s="53" t="s">
        <v>0</v>
      </c>
      <c r="M600" s="21">
        <f>IF((M599&gt;0),(M599),IF((K599)&gt;0,(K599),(J599)))</f>
        <v>2270</v>
      </c>
      <c r="N600" s="22">
        <f>IF((N599=""),(O600),IF((N599)&gt;0,(N599),(O600)))</f>
        <v>2.9510000000000001</v>
      </c>
      <c r="O600" s="22">
        <v>2.4864000000000002</v>
      </c>
      <c r="Q600" s="8"/>
    </row>
    <row r="601" spans="1:17" s="2" customFormat="1" ht="13.9" x14ac:dyDescent="0.45">
      <c r="A601" s="8"/>
      <c r="B601" s="8"/>
      <c r="C601" s="8"/>
      <c r="D601" s="8"/>
      <c r="E601" s="8" t="s">
        <v>67</v>
      </c>
      <c r="F601" s="8"/>
      <c r="G601" s="8"/>
      <c r="H601" s="8"/>
      <c r="I601" s="21">
        <f>(0.24*1000)</f>
        <v>240</v>
      </c>
      <c r="J601" s="8" t="s">
        <v>32</v>
      </c>
      <c r="K601" s="19">
        <f>(1.12*1000)</f>
        <v>1120</v>
      </c>
      <c r="L601" s="53" t="s">
        <v>0</v>
      </c>
      <c r="M601" s="21">
        <f>(2.22*1000)</f>
        <v>2220</v>
      </c>
      <c r="N601" s="21"/>
      <c r="O601" s="22"/>
      <c r="Q601" s="8"/>
    </row>
    <row r="602" spans="1:17" s="2" customFormat="1" ht="13.9" x14ac:dyDescent="0.45">
      <c r="A602" s="8"/>
      <c r="B602" s="8"/>
      <c r="C602" s="8"/>
      <c r="D602" s="8"/>
      <c r="E602" s="8"/>
      <c r="F602" s="8"/>
      <c r="G602" s="8"/>
      <c r="H602" s="8"/>
      <c r="I602" s="21">
        <f>0.17*1000</f>
        <v>170</v>
      </c>
      <c r="J602" s="8" t="s">
        <v>50</v>
      </c>
      <c r="K602" s="23"/>
      <c r="L602" s="8"/>
      <c r="M602" s="21"/>
      <c r="N602" s="21"/>
      <c r="O602" s="8"/>
      <c r="Q602" s="8"/>
    </row>
    <row r="603" spans="1:17" ht="5.2" customHeight="1" x14ac:dyDescent="0.45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</row>
    <row r="604" spans="1:17" ht="2.2000000000000002" customHeight="1" x14ac:dyDescent="0.4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</row>
    <row r="605" spans="1:17" ht="5.2" customHeight="1" x14ac:dyDescent="0.45">
      <c r="A605" s="8"/>
      <c r="B605" s="8"/>
      <c r="C605" s="8"/>
      <c r="D605" s="8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</row>
    <row r="606" spans="1:17" s="6" customFormat="1" ht="14.55" hidden="1" customHeight="1" x14ac:dyDescent="0.45">
      <c r="A606" s="14" t="s">
        <v>1</v>
      </c>
      <c r="B606" s="14"/>
      <c r="C606" s="14"/>
      <c r="D606" s="14"/>
      <c r="E606" s="14" t="e">
        <f>(width*1000)</f>
        <v>#NAME?</v>
      </c>
      <c r="F606" s="14"/>
      <c r="G606" s="15"/>
      <c r="H606" s="16">
        <f>(1.3*1000)</f>
        <v>1300</v>
      </c>
      <c r="I606" s="16">
        <f>(1.12*1000)</f>
        <v>1120</v>
      </c>
      <c r="J606" s="14" t="e">
        <f>(height*1000)</f>
        <v>#NAME?</v>
      </c>
      <c r="K606" s="16">
        <f>(2.22*1000)</f>
        <v>2220</v>
      </c>
      <c r="L606" s="15"/>
      <c r="M606" s="17">
        <f>(2.27*1000)</f>
        <v>2270</v>
      </c>
      <c r="N606" s="18">
        <v>2.9510000000000001</v>
      </c>
      <c r="O606" s="14"/>
      <c r="Q606" s="14"/>
    </row>
    <row r="607" spans="1:17" s="2" customFormat="1" ht="13.9" x14ac:dyDescent="0.45">
      <c r="A607" s="8"/>
      <c r="B607" s="8"/>
      <c r="C607" s="8"/>
      <c r="D607" s="8"/>
      <c r="E607" s="8" t="s">
        <v>119</v>
      </c>
      <c r="F607" s="8"/>
      <c r="G607" s="8"/>
      <c r="H607" s="8" t="s">
        <v>56</v>
      </c>
      <c r="I607" s="8" t="s">
        <v>43</v>
      </c>
      <c r="J607" s="8" t="s">
        <v>32</v>
      </c>
      <c r="K607" s="19">
        <f>IF((H606&gt;0),(H606),IF((I606)&gt;0,(I606),(E606)))</f>
        <v>1300</v>
      </c>
      <c r="L607" s="53" t="s">
        <v>0</v>
      </c>
      <c r="M607" s="21">
        <f>IF((M606&gt;0),(M606),IF((K606)&gt;0,(K606),(J606)))</f>
        <v>2270</v>
      </c>
      <c r="N607" s="22">
        <f>IF((N606=""),(O607),IF((N606)&gt;0,(N606),(O607)))</f>
        <v>2.9510000000000001</v>
      </c>
      <c r="O607" s="22">
        <v>2.4864000000000002</v>
      </c>
      <c r="Q607" s="8"/>
    </row>
    <row r="608" spans="1:17" s="2" customFormat="1" ht="13.9" x14ac:dyDescent="0.45">
      <c r="A608" s="8"/>
      <c r="B608" s="8"/>
      <c r="C608" s="8"/>
      <c r="D608" s="8"/>
      <c r="E608" s="8" t="s">
        <v>45</v>
      </c>
      <c r="F608" s="8"/>
      <c r="G608" s="8"/>
      <c r="H608" s="8"/>
      <c r="I608" s="21">
        <f>(0.24*1000)</f>
        <v>240</v>
      </c>
      <c r="J608" s="8" t="s">
        <v>32</v>
      </c>
      <c r="K608" s="19">
        <f>(1.12*1000)</f>
        <v>1120</v>
      </c>
      <c r="L608" s="53" t="s">
        <v>0</v>
      </c>
      <c r="M608" s="21">
        <f>(2.22*1000)</f>
        <v>2220</v>
      </c>
      <c r="N608" s="21"/>
      <c r="O608" s="22"/>
      <c r="Q608" s="8"/>
    </row>
    <row r="609" spans="1:17" s="2" customFormat="1" ht="13.9" x14ac:dyDescent="0.45">
      <c r="A609" s="8"/>
      <c r="B609" s="8"/>
      <c r="C609" s="8"/>
      <c r="D609" s="8"/>
      <c r="E609" s="8"/>
      <c r="F609" s="8"/>
      <c r="G609" s="8"/>
      <c r="H609" s="8"/>
      <c r="I609" s="21">
        <f>0.17*1000</f>
        <v>170</v>
      </c>
      <c r="J609" s="8" t="s">
        <v>50</v>
      </c>
      <c r="K609" s="23"/>
      <c r="L609" s="8"/>
      <c r="M609" s="21"/>
      <c r="N609" s="21"/>
      <c r="O609" s="8"/>
      <c r="Q609" s="8"/>
    </row>
    <row r="610" spans="1:17" ht="5.2" customHeight="1" x14ac:dyDescent="0.45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</row>
    <row r="611" spans="1:17" ht="2.2000000000000002" customHeight="1" x14ac:dyDescent="0.4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</row>
    <row r="612" spans="1:17" ht="5.2" customHeight="1" x14ac:dyDescent="0.45">
      <c r="A612" s="8"/>
      <c r="B612" s="8"/>
      <c r="C612" s="8"/>
      <c r="D612" s="8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</row>
    <row r="613" spans="1:17" s="6" customFormat="1" ht="14.55" hidden="1" customHeight="1" x14ac:dyDescent="0.45">
      <c r="A613" s="14" t="s">
        <v>1</v>
      </c>
      <c r="B613" s="14"/>
      <c r="C613" s="14"/>
      <c r="D613" s="14"/>
      <c r="E613" s="14" t="e">
        <f>(width*1000)</f>
        <v>#NAME?</v>
      </c>
      <c r="F613" s="14"/>
      <c r="G613" s="15"/>
      <c r="H613" s="16">
        <f>(1.3*1000)</f>
        <v>1300</v>
      </c>
      <c r="I613" s="16">
        <f>(1.12*1000)</f>
        <v>1120</v>
      </c>
      <c r="J613" s="14" t="e">
        <f>(height*1000)</f>
        <v>#NAME?</v>
      </c>
      <c r="K613" s="16">
        <f>(2.22*1000)</f>
        <v>2220</v>
      </c>
      <c r="L613" s="15"/>
      <c r="M613" s="17">
        <f>(2.27*1000)</f>
        <v>2270</v>
      </c>
      <c r="N613" s="18">
        <v>2.9510000000000001</v>
      </c>
      <c r="O613" s="14"/>
      <c r="Q613" s="14"/>
    </row>
    <row r="614" spans="1:17" s="2" customFormat="1" ht="13.9" x14ac:dyDescent="0.45">
      <c r="A614" s="8"/>
      <c r="B614" s="8"/>
      <c r="C614" s="8"/>
      <c r="D614" s="8"/>
      <c r="E614" s="8" t="s">
        <v>119</v>
      </c>
      <c r="F614" s="8"/>
      <c r="G614" s="8"/>
      <c r="H614" s="8" t="s">
        <v>58</v>
      </c>
      <c r="I614" s="8" t="s">
        <v>43</v>
      </c>
      <c r="J614" s="8" t="s">
        <v>32</v>
      </c>
      <c r="K614" s="19">
        <f>IF((H613&gt;0),(H613),IF((I613)&gt;0,(I613),(E613)))</f>
        <v>1300</v>
      </c>
      <c r="L614" s="53" t="s">
        <v>0</v>
      </c>
      <c r="M614" s="21">
        <f>IF((M613&gt;0),(M613),IF((K613)&gt;0,(K613),(J613)))</f>
        <v>2270</v>
      </c>
      <c r="N614" s="22">
        <f>IF((N613=""),(O614),IF((N613)&gt;0,(N613),(O614)))</f>
        <v>2.9510000000000001</v>
      </c>
      <c r="O614" s="22">
        <v>2.4864000000000002</v>
      </c>
      <c r="Q614" s="8"/>
    </row>
    <row r="615" spans="1:17" s="2" customFormat="1" ht="13.9" x14ac:dyDescent="0.45">
      <c r="A615" s="8"/>
      <c r="B615" s="8"/>
      <c r="C615" s="8"/>
      <c r="D615" s="8"/>
      <c r="E615" s="8" t="s">
        <v>45</v>
      </c>
      <c r="F615" s="8"/>
      <c r="G615" s="8"/>
      <c r="H615" s="8"/>
      <c r="I615" s="21">
        <f>(0.24*1000)</f>
        <v>240</v>
      </c>
      <c r="J615" s="8" t="s">
        <v>32</v>
      </c>
      <c r="K615" s="19">
        <f>(1.12*1000)</f>
        <v>1120</v>
      </c>
      <c r="L615" s="53" t="s">
        <v>0</v>
      </c>
      <c r="M615" s="21">
        <f>(2.22*1000)</f>
        <v>2220</v>
      </c>
      <c r="N615" s="21"/>
      <c r="O615" s="22"/>
      <c r="Q615" s="8"/>
    </row>
    <row r="616" spans="1:17" s="2" customFormat="1" ht="13.9" x14ac:dyDescent="0.45">
      <c r="A616" s="8"/>
      <c r="B616" s="8"/>
      <c r="C616" s="8"/>
      <c r="D616" s="8"/>
      <c r="E616" s="8"/>
      <c r="F616" s="8"/>
      <c r="G616" s="8"/>
      <c r="H616" s="8"/>
      <c r="I616" s="21">
        <f>0.17*1000</f>
        <v>170</v>
      </c>
      <c r="J616" s="8" t="s">
        <v>50</v>
      </c>
      <c r="K616" s="23"/>
      <c r="L616" s="8"/>
      <c r="M616" s="21"/>
      <c r="N616" s="21"/>
      <c r="O616" s="8"/>
      <c r="Q616" s="8"/>
    </row>
    <row r="617" spans="1:17" ht="5.2" customHeight="1" x14ac:dyDescent="0.45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</row>
    <row r="618" spans="1:17" ht="2.2000000000000002" customHeight="1" x14ac:dyDescent="0.4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</row>
    <row r="619" spans="1:17" ht="5.2" customHeight="1" x14ac:dyDescent="0.45">
      <c r="A619" s="8"/>
      <c r="B619" s="8"/>
      <c r="C619" s="8"/>
      <c r="D619" s="8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</row>
    <row r="620" spans="1:17" s="6" customFormat="1" ht="14.55" hidden="1" customHeight="1" x14ac:dyDescent="0.45">
      <c r="A620" s="14" t="s">
        <v>1</v>
      </c>
      <c r="B620" s="14"/>
      <c r="C620" s="14"/>
      <c r="D620" s="14"/>
      <c r="E620" s="14" t="e">
        <f>(width*1000)</f>
        <v>#NAME?</v>
      </c>
      <c r="F620" s="14"/>
      <c r="G620" s="15"/>
      <c r="H620" s="16">
        <f>(1.3*1000)</f>
        <v>1300</v>
      </c>
      <c r="I620" s="16">
        <f>(1.12*1000)</f>
        <v>1120</v>
      </c>
      <c r="J620" s="14" t="e">
        <f>(height*1000)</f>
        <v>#NAME?</v>
      </c>
      <c r="K620" s="16">
        <f>(2.22*1000)</f>
        <v>2220</v>
      </c>
      <c r="L620" s="15"/>
      <c r="M620" s="17">
        <f>(2.27*1000)</f>
        <v>2270</v>
      </c>
      <c r="N620" s="18">
        <v>2.9510000000000001</v>
      </c>
      <c r="O620" s="14"/>
      <c r="Q620" s="14"/>
    </row>
    <row r="621" spans="1:17" s="2" customFormat="1" ht="13.9" x14ac:dyDescent="0.45">
      <c r="A621" s="8"/>
      <c r="B621" s="8"/>
      <c r="C621" s="8"/>
      <c r="D621" s="8"/>
      <c r="E621" s="8" t="s">
        <v>119</v>
      </c>
      <c r="F621" s="8"/>
      <c r="G621" s="8"/>
      <c r="H621" s="8" t="s">
        <v>60</v>
      </c>
      <c r="I621" s="8" t="s">
        <v>43</v>
      </c>
      <c r="J621" s="8" t="s">
        <v>32</v>
      </c>
      <c r="K621" s="19">
        <f>IF((H620&gt;0),(H620),IF((I620)&gt;0,(I620),(E620)))</f>
        <v>1300</v>
      </c>
      <c r="L621" s="53" t="s">
        <v>0</v>
      </c>
      <c r="M621" s="21">
        <f>IF((M620&gt;0),(M620),IF((K620)&gt;0,(K620),(J620)))</f>
        <v>2270</v>
      </c>
      <c r="N621" s="22">
        <f>IF((N620=""),(O621),IF((N620)&gt;0,(N620),(O621)))</f>
        <v>2.9510000000000001</v>
      </c>
      <c r="O621" s="22">
        <v>2.4864000000000002</v>
      </c>
      <c r="Q621" s="8"/>
    </row>
    <row r="622" spans="1:17" s="2" customFormat="1" ht="13.9" x14ac:dyDescent="0.45">
      <c r="A622" s="8"/>
      <c r="B622" s="8"/>
      <c r="C622" s="8"/>
      <c r="D622" s="8"/>
      <c r="E622" s="8" t="s">
        <v>45</v>
      </c>
      <c r="F622" s="8"/>
      <c r="G622" s="8"/>
      <c r="H622" s="8"/>
      <c r="I622" s="21">
        <f>(0.24*1000)</f>
        <v>240</v>
      </c>
      <c r="J622" s="8" t="s">
        <v>32</v>
      </c>
      <c r="K622" s="19">
        <f>(1.12*1000)</f>
        <v>1120</v>
      </c>
      <c r="L622" s="53" t="s">
        <v>0</v>
      </c>
      <c r="M622" s="21">
        <f>(2.22*1000)</f>
        <v>2220</v>
      </c>
      <c r="N622" s="21"/>
      <c r="O622" s="22"/>
      <c r="Q622" s="8"/>
    </row>
    <row r="623" spans="1:17" s="2" customFormat="1" ht="13.9" x14ac:dyDescent="0.45">
      <c r="A623" s="8"/>
      <c r="B623" s="8"/>
      <c r="C623" s="8"/>
      <c r="D623" s="8"/>
      <c r="E623" s="8"/>
      <c r="F623" s="8"/>
      <c r="G623" s="8"/>
      <c r="H623" s="8"/>
      <c r="I623" s="21">
        <f>0.17*1000</f>
        <v>170</v>
      </c>
      <c r="J623" s="8" t="s">
        <v>50</v>
      </c>
      <c r="K623" s="23"/>
      <c r="L623" s="8"/>
      <c r="M623" s="21"/>
      <c r="N623" s="21"/>
      <c r="O623" s="8"/>
      <c r="Q623" s="8"/>
    </row>
    <row r="624" spans="1:17" ht="5.2" customHeight="1" x14ac:dyDescent="0.45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</row>
    <row r="625" spans="1:17" ht="2.2000000000000002" customHeight="1" x14ac:dyDescent="0.4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</row>
    <row r="626" spans="1:17" ht="5.2" customHeight="1" x14ac:dyDescent="0.45">
      <c r="A626" s="8"/>
      <c r="B626" s="8"/>
      <c r="C626" s="8"/>
      <c r="D626" s="8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</row>
    <row r="627" spans="1:17" s="6" customFormat="1" ht="14.55" hidden="1" customHeight="1" x14ac:dyDescent="0.45">
      <c r="A627" s="14" t="s">
        <v>1</v>
      </c>
      <c r="B627" s="14"/>
      <c r="C627" s="14"/>
      <c r="D627" s="14"/>
      <c r="E627" s="14" t="e">
        <f>(width*1000)</f>
        <v>#NAME?</v>
      </c>
      <c r="F627" s="14"/>
      <c r="G627" s="15"/>
      <c r="H627" s="16">
        <f>(1.3*1000)</f>
        <v>1300</v>
      </c>
      <c r="I627" s="16">
        <f>(1.12*1000)</f>
        <v>1120</v>
      </c>
      <c r="J627" s="14" t="e">
        <f>(height*1000)</f>
        <v>#NAME?</v>
      </c>
      <c r="K627" s="16">
        <f>(2.22*1000)</f>
        <v>2220</v>
      </c>
      <c r="L627" s="15"/>
      <c r="M627" s="17">
        <f>(2.27*1000)</f>
        <v>2270</v>
      </c>
      <c r="N627" s="18">
        <v>2.9510000000000001</v>
      </c>
      <c r="O627" s="14"/>
      <c r="Q627" s="14"/>
    </row>
    <row r="628" spans="1:17" s="2" customFormat="1" ht="13.9" x14ac:dyDescent="0.45">
      <c r="A628" s="8"/>
      <c r="B628" s="8"/>
      <c r="C628" s="8"/>
      <c r="D628" s="8"/>
      <c r="E628" s="8" t="s">
        <v>119</v>
      </c>
      <c r="F628" s="8"/>
      <c r="G628" s="8"/>
      <c r="H628" s="8" t="s">
        <v>62</v>
      </c>
      <c r="I628" s="8" t="s">
        <v>43</v>
      </c>
      <c r="J628" s="8" t="s">
        <v>32</v>
      </c>
      <c r="K628" s="19">
        <f>IF((H627&gt;0),(H627),IF((I627)&gt;0,(I627),(E627)))</f>
        <v>1300</v>
      </c>
      <c r="L628" s="53" t="s">
        <v>0</v>
      </c>
      <c r="M628" s="21">
        <f>IF((M627&gt;0),(M627),IF((K627)&gt;0,(K627),(J627)))</f>
        <v>2270</v>
      </c>
      <c r="N628" s="22">
        <f>IF((N627=""),(O628),IF((N627)&gt;0,(N627),(O628)))</f>
        <v>2.9510000000000001</v>
      </c>
      <c r="O628" s="22">
        <v>2.4864000000000002</v>
      </c>
      <c r="Q628" s="8"/>
    </row>
    <row r="629" spans="1:17" s="2" customFormat="1" ht="13.9" x14ac:dyDescent="0.45">
      <c r="A629" s="8"/>
      <c r="B629" s="8"/>
      <c r="C629" s="8"/>
      <c r="D629" s="8"/>
      <c r="E629" s="8" t="s">
        <v>45</v>
      </c>
      <c r="F629" s="8"/>
      <c r="G629" s="8"/>
      <c r="H629" s="8"/>
      <c r="I629" s="21">
        <f>(0.24*1000)</f>
        <v>240</v>
      </c>
      <c r="J629" s="8" t="s">
        <v>32</v>
      </c>
      <c r="K629" s="19">
        <f>(1.12*1000)</f>
        <v>1120</v>
      </c>
      <c r="L629" s="53" t="s">
        <v>0</v>
      </c>
      <c r="M629" s="21">
        <f>(2.22*1000)</f>
        <v>2220</v>
      </c>
      <c r="N629" s="21"/>
      <c r="O629" s="22"/>
      <c r="Q629" s="8"/>
    </row>
    <row r="630" spans="1:17" s="2" customFormat="1" ht="13.9" x14ac:dyDescent="0.45">
      <c r="A630" s="8"/>
      <c r="B630" s="8"/>
      <c r="C630" s="8"/>
      <c r="D630" s="8"/>
      <c r="E630" s="8"/>
      <c r="F630" s="8"/>
      <c r="G630" s="8"/>
      <c r="H630" s="8"/>
      <c r="I630" s="21">
        <f>0.17*1000</f>
        <v>170</v>
      </c>
      <c r="J630" s="8" t="s">
        <v>50</v>
      </c>
      <c r="K630" s="23"/>
      <c r="L630" s="8"/>
      <c r="M630" s="21"/>
      <c r="N630" s="21"/>
      <c r="O630" s="8"/>
      <c r="Q630" s="8"/>
    </row>
    <row r="631" spans="1:17" ht="5.2" customHeight="1" x14ac:dyDescent="0.45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</row>
    <row r="632" spans="1:17" ht="2.2000000000000002" customHeight="1" x14ac:dyDescent="0.4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</row>
    <row r="633" spans="1:17" ht="5.2" customHeight="1" x14ac:dyDescent="0.45">
      <c r="A633" s="8"/>
      <c r="B633" s="8"/>
      <c r="C633" s="8"/>
      <c r="D633" s="8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</row>
    <row r="634" spans="1:17" s="6" customFormat="1" ht="14.55" hidden="1" customHeight="1" x14ac:dyDescent="0.45">
      <c r="A634" s="14" t="s">
        <v>1</v>
      </c>
      <c r="B634" s="14"/>
      <c r="C634" s="14"/>
      <c r="D634" s="14"/>
      <c r="E634" s="14" t="e">
        <f>(width*1000)</f>
        <v>#NAME?</v>
      </c>
      <c r="F634" s="14"/>
      <c r="G634" s="15"/>
      <c r="H634" s="16">
        <f>(1.3*1000)</f>
        <v>1300</v>
      </c>
      <c r="I634" s="16">
        <f>(1.12*1000)</f>
        <v>1120</v>
      </c>
      <c r="J634" s="14" t="e">
        <f>(height*1000)</f>
        <v>#NAME?</v>
      </c>
      <c r="K634" s="16">
        <f>(2.22*1000)</f>
        <v>2220</v>
      </c>
      <c r="L634" s="15"/>
      <c r="M634" s="17">
        <f>(2.27*1000)</f>
        <v>2270</v>
      </c>
      <c r="N634" s="18">
        <v>2.9510000000000001</v>
      </c>
      <c r="O634" s="14"/>
      <c r="Q634" s="14"/>
    </row>
    <row r="635" spans="1:17" s="2" customFormat="1" ht="13.9" x14ac:dyDescent="0.45">
      <c r="A635" s="8"/>
      <c r="B635" s="8"/>
      <c r="C635" s="8"/>
      <c r="D635" s="8"/>
      <c r="E635" s="8" t="s">
        <v>119</v>
      </c>
      <c r="F635" s="8"/>
      <c r="G635" s="8"/>
      <c r="H635" s="8" t="s">
        <v>64</v>
      </c>
      <c r="I635" s="8" t="s">
        <v>43</v>
      </c>
      <c r="J635" s="8" t="s">
        <v>32</v>
      </c>
      <c r="K635" s="19">
        <f>IF((H634&gt;0),(H634),IF((I634)&gt;0,(I634),(E634)))</f>
        <v>1300</v>
      </c>
      <c r="L635" s="53" t="s">
        <v>0</v>
      </c>
      <c r="M635" s="21">
        <f>IF((M634&gt;0),(M634),IF((K634)&gt;0,(K634),(J634)))</f>
        <v>2270</v>
      </c>
      <c r="N635" s="22">
        <f>IF((N634=""),(O635),IF((N634)&gt;0,(N634),(O635)))</f>
        <v>2.9510000000000001</v>
      </c>
      <c r="O635" s="22">
        <v>2.4864000000000002</v>
      </c>
      <c r="Q635" s="8"/>
    </row>
    <row r="636" spans="1:17" s="2" customFormat="1" ht="13.9" x14ac:dyDescent="0.45">
      <c r="A636" s="8"/>
      <c r="B636" s="8"/>
      <c r="C636" s="8"/>
      <c r="D636" s="8"/>
      <c r="E636" s="8" t="s">
        <v>45</v>
      </c>
      <c r="F636" s="8"/>
      <c r="G636" s="8"/>
      <c r="H636" s="8"/>
      <c r="I636" s="21">
        <f>(0.24*1000)</f>
        <v>240</v>
      </c>
      <c r="J636" s="8" t="s">
        <v>32</v>
      </c>
      <c r="K636" s="19">
        <f>(1.12*1000)</f>
        <v>1120</v>
      </c>
      <c r="L636" s="53" t="s">
        <v>0</v>
      </c>
      <c r="M636" s="21">
        <f>(2.22*1000)</f>
        <v>2220</v>
      </c>
      <c r="N636" s="21"/>
      <c r="O636" s="22"/>
      <c r="Q636" s="8"/>
    </row>
    <row r="637" spans="1:17" s="2" customFormat="1" ht="13.9" x14ac:dyDescent="0.45">
      <c r="A637" s="8"/>
      <c r="B637" s="8"/>
      <c r="C637" s="8"/>
      <c r="D637" s="8"/>
      <c r="E637" s="8"/>
      <c r="F637" s="8"/>
      <c r="G637" s="8"/>
      <c r="H637" s="8"/>
      <c r="I637" s="21">
        <f>0.17*1000</f>
        <v>170</v>
      </c>
      <c r="J637" s="8" t="s">
        <v>50</v>
      </c>
      <c r="K637" s="23"/>
      <c r="L637" s="8"/>
      <c r="M637" s="21"/>
      <c r="N637" s="21"/>
      <c r="O637" s="8"/>
      <c r="Q637" s="8"/>
    </row>
    <row r="638" spans="1:17" ht="5.2" customHeight="1" x14ac:dyDescent="0.45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</row>
    <row r="639" spans="1:17" ht="2.2000000000000002" customHeight="1" x14ac:dyDescent="0.4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</row>
    <row r="640" spans="1:17" ht="5.2" customHeight="1" x14ac:dyDescent="0.45">
      <c r="A640" s="8"/>
      <c r="B640" s="8"/>
      <c r="C640" s="8"/>
      <c r="D640" s="8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</row>
    <row r="641" spans="1:17" s="6" customFormat="1" ht="14.55" hidden="1" customHeight="1" x14ac:dyDescent="0.45">
      <c r="A641" s="14" t="s">
        <v>1</v>
      </c>
      <c r="B641" s="14"/>
      <c r="C641" s="14"/>
      <c r="D641" s="14"/>
      <c r="E641" s="14" t="e">
        <f>(width*1000)</f>
        <v>#NAME?</v>
      </c>
      <c r="F641" s="14"/>
      <c r="G641" s="15"/>
      <c r="H641" s="16">
        <f>(1.3*1000)</f>
        <v>1300</v>
      </c>
      <c r="I641" s="16">
        <f>(1.12*1000)</f>
        <v>1120</v>
      </c>
      <c r="J641" s="14" t="e">
        <f>(height*1000)</f>
        <v>#NAME?</v>
      </c>
      <c r="K641" s="16">
        <f>(2.22*1000)</f>
        <v>2220</v>
      </c>
      <c r="L641" s="15"/>
      <c r="M641" s="17">
        <f>(2.27*1000)</f>
        <v>2270</v>
      </c>
      <c r="N641" s="18">
        <v>2.9510000000000001</v>
      </c>
      <c r="O641" s="14"/>
      <c r="Q641" s="14"/>
    </row>
    <row r="642" spans="1:17" s="2" customFormat="1" ht="13.9" x14ac:dyDescent="0.45">
      <c r="A642" s="8"/>
      <c r="B642" s="8"/>
      <c r="C642" s="8"/>
      <c r="D642" s="8"/>
      <c r="E642" s="8" t="s">
        <v>119</v>
      </c>
      <c r="F642" s="8"/>
      <c r="G642" s="8"/>
      <c r="H642" s="8" t="s">
        <v>66</v>
      </c>
      <c r="I642" s="8" t="s">
        <v>43</v>
      </c>
      <c r="J642" s="8" t="s">
        <v>32</v>
      </c>
      <c r="K642" s="19">
        <f>IF((H641&gt;0),(H641),IF((I641)&gt;0,(I641),(E641)))</f>
        <v>1300</v>
      </c>
      <c r="L642" s="53" t="s">
        <v>0</v>
      </c>
      <c r="M642" s="21">
        <f>IF((M641&gt;0),(M641),IF((K641)&gt;0,(K641),(J641)))</f>
        <v>2270</v>
      </c>
      <c r="N642" s="22">
        <f>IF((N641=""),(O642),IF((N641)&gt;0,(N641),(O642)))</f>
        <v>2.9510000000000001</v>
      </c>
      <c r="O642" s="22">
        <v>2.4864000000000002</v>
      </c>
      <c r="Q642" s="8"/>
    </row>
    <row r="643" spans="1:17" s="2" customFormat="1" ht="13.9" x14ac:dyDescent="0.45">
      <c r="A643" s="8"/>
      <c r="B643" s="8"/>
      <c r="C643" s="8"/>
      <c r="D643" s="8"/>
      <c r="E643" s="8" t="s">
        <v>49</v>
      </c>
      <c r="F643" s="8"/>
      <c r="G643" s="8"/>
      <c r="H643" s="8"/>
      <c r="I643" s="21">
        <f>(0.24*1000)</f>
        <v>240</v>
      </c>
      <c r="J643" s="8" t="s">
        <v>32</v>
      </c>
      <c r="K643" s="19">
        <f>(1.12*1000)</f>
        <v>1120</v>
      </c>
      <c r="L643" s="53" t="s">
        <v>0</v>
      </c>
      <c r="M643" s="21">
        <f>(2.22*1000)</f>
        <v>2220</v>
      </c>
      <c r="N643" s="21"/>
      <c r="O643" s="22"/>
      <c r="Q643" s="8"/>
    </row>
    <row r="644" spans="1:17" s="2" customFormat="1" ht="13.9" x14ac:dyDescent="0.45">
      <c r="A644" s="8"/>
      <c r="B644" s="8"/>
      <c r="C644" s="8"/>
      <c r="D644" s="8"/>
      <c r="E644" s="8"/>
      <c r="F644" s="8"/>
      <c r="G644" s="8"/>
      <c r="H644" s="8"/>
      <c r="I644" s="21">
        <f>0.17*1000</f>
        <v>170</v>
      </c>
      <c r="J644" s="8" t="s">
        <v>50</v>
      </c>
      <c r="K644" s="23"/>
      <c r="L644" s="8"/>
      <c r="M644" s="21"/>
      <c r="N644" s="21"/>
      <c r="O644" s="8"/>
      <c r="Q644" s="8"/>
    </row>
    <row r="645" spans="1:17" ht="5.2" customHeight="1" x14ac:dyDescent="0.45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</row>
    <row r="646" spans="1:17" ht="2.2000000000000002" customHeight="1" x14ac:dyDescent="0.4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</row>
    <row r="647" spans="1:17" ht="5.2" customHeight="1" x14ac:dyDescent="0.45">
      <c r="A647" s="8"/>
      <c r="B647" s="8"/>
      <c r="C647" s="8"/>
      <c r="D647" s="8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</row>
    <row r="648" spans="1:17" s="6" customFormat="1" ht="14.55" hidden="1" customHeight="1" x14ac:dyDescent="0.45">
      <c r="A648" s="14" t="s">
        <v>1</v>
      </c>
      <c r="B648" s="14"/>
      <c r="C648" s="14"/>
      <c r="D648" s="14"/>
      <c r="E648" s="14" t="e">
        <f>(width*1000)</f>
        <v>#NAME?</v>
      </c>
      <c r="F648" s="14"/>
      <c r="G648" s="15"/>
      <c r="H648" s="16">
        <f>(1.3*1000)</f>
        <v>1300</v>
      </c>
      <c r="I648" s="16">
        <f>(1.12*1000)</f>
        <v>1120</v>
      </c>
      <c r="J648" s="14" t="e">
        <f>(height*1000)</f>
        <v>#NAME?</v>
      </c>
      <c r="K648" s="16">
        <f>(2.22*1000)</f>
        <v>2220</v>
      </c>
      <c r="L648" s="15"/>
      <c r="M648" s="17">
        <f>(2.27*1000)</f>
        <v>2270</v>
      </c>
      <c r="N648" s="18">
        <v>2.9510000000000001</v>
      </c>
      <c r="O648" s="14"/>
      <c r="Q648" s="14"/>
    </row>
    <row r="649" spans="1:17" s="2" customFormat="1" ht="13.9" x14ac:dyDescent="0.45">
      <c r="A649" s="8"/>
      <c r="B649" s="8"/>
      <c r="C649" s="8"/>
      <c r="D649" s="8"/>
      <c r="E649" s="8" t="s">
        <v>117</v>
      </c>
      <c r="F649" s="8"/>
      <c r="G649" s="8"/>
      <c r="H649" s="8" t="s">
        <v>69</v>
      </c>
      <c r="I649" s="8" t="s">
        <v>43</v>
      </c>
      <c r="J649" s="8" t="s">
        <v>32</v>
      </c>
      <c r="K649" s="19">
        <f>IF((H648&gt;0),(H648),IF((I648)&gt;0,(I648),(E648)))</f>
        <v>1300</v>
      </c>
      <c r="L649" s="53" t="s">
        <v>0</v>
      </c>
      <c r="M649" s="21">
        <f>IF((M648&gt;0),(M648),IF((K648)&gt;0,(K648),(J648)))</f>
        <v>2270</v>
      </c>
      <c r="N649" s="22">
        <f>IF((N648=""),(O649),IF((N648)&gt;0,(N648),(O649)))</f>
        <v>2.9510000000000001</v>
      </c>
      <c r="O649" s="22">
        <v>2.4864000000000002</v>
      </c>
      <c r="Q649" s="8"/>
    </row>
    <row r="650" spans="1:17" s="2" customFormat="1" ht="13.9" x14ac:dyDescent="0.45">
      <c r="A650" s="8"/>
      <c r="B650" s="8"/>
      <c r="C650" s="8"/>
      <c r="D650" s="8"/>
      <c r="E650" s="8" t="s">
        <v>49</v>
      </c>
      <c r="F650" s="8"/>
      <c r="G650" s="8"/>
      <c r="H650" s="8"/>
      <c r="I650" s="21">
        <f>(0.24*1000)</f>
        <v>240</v>
      </c>
      <c r="J650" s="8" t="s">
        <v>32</v>
      </c>
      <c r="K650" s="19">
        <f>(1.12*1000)</f>
        <v>1120</v>
      </c>
      <c r="L650" s="53" t="s">
        <v>0</v>
      </c>
      <c r="M650" s="21">
        <f>(2.22*1000)</f>
        <v>2220</v>
      </c>
      <c r="N650" s="21"/>
      <c r="O650" s="22"/>
      <c r="Q650" s="8"/>
    </row>
    <row r="651" spans="1:17" s="2" customFormat="1" ht="13.9" x14ac:dyDescent="0.45">
      <c r="A651" s="8"/>
      <c r="B651" s="8"/>
      <c r="C651" s="8"/>
      <c r="D651" s="8"/>
      <c r="E651" s="8"/>
      <c r="F651" s="8"/>
      <c r="G651" s="8"/>
      <c r="H651" s="8"/>
      <c r="I651" s="21">
        <f>0.17*1000</f>
        <v>170</v>
      </c>
      <c r="J651" s="8" t="s">
        <v>50</v>
      </c>
      <c r="K651" s="23"/>
      <c r="L651" s="8"/>
      <c r="M651" s="21"/>
      <c r="N651" s="21"/>
      <c r="O651" s="8"/>
      <c r="Q651" s="8"/>
    </row>
    <row r="652" spans="1:17" ht="5.2" customHeight="1" x14ac:dyDescent="0.45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</row>
    <row r="653" spans="1:17" ht="2.2000000000000002" customHeight="1" x14ac:dyDescent="0.4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</row>
    <row r="654" spans="1:17" ht="5.2" customHeight="1" x14ac:dyDescent="0.45">
      <c r="A654" s="8"/>
      <c r="B654" s="8"/>
      <c r="C654" s="8"/>
      <c r="D654" s="8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</row>
    <row r="655" spans="1:17" s="6" customFormat="1" ht="14.55" hidden="1" customHeight="1" x14ac:dyDescent="0.45">
      <c r="A655" s="14" t="s">
        <v>1</v>
      </c>
      <c r="B655" s="14"/>
      <c r="C655" s="14"/>
      <c r="D655" s="14"/>
      <c r="E655" s="14" t="e">
        <f>(width*1000)</f>
        <v>#NAME?</v>
      </c>
      <c r="F655" s="14"/>
      <c r="G655" s="15"/>
      <c r="H655" s="16">
        <f>(1.3*1000)</f>
        <v>1300</v>
      </c>
      <c r="I655" s="16">
        <f>(1.12*1000)</f>
        <v>1120</v>
      </c>
      <c r="J655" s="14" t="e">
        <f>(height*1000)</f>
        <v>#NAME?</v>
      </c>
      <c r="K655" s="16">
        <f>(2.22*1000)</f>
        <v>2220</v>
      </c>
      <c r="L655" s="15"/>
      <c r="M655" s="17">
        <f>(2.27*1000)</f>
        <v>2270</v>
      </c>
      <c r="N655" s="18">
        <v>2.9510000000000001</v>
      </c>
      <c r="O655" s="14"/>
      <c r="Q655" s="14"/>
    </row>
    <row r="656" spans="1:17" s="2" customFormat="1" ht="13.9" x14ac:dyDescent="0.45">
      <c r="A656" s="8"/>
      <c r="B656" s="8"/>
      <c r="C656" s="8"/>
      <c r="D656" s="8"/>
      <c r="E656" s="8" t="s">
        <v>117</v>
      </c>
      <c r="F656" s="8"/>
      <c r="G656" s="8"/>
      <c r="H656" s="8" t="s">
        <v>73</v>
      </c>
      <c r="I656" s="8" t="s">
        <v>43</v>
      </c>
      <c r="J656" s="8" t="s">
        <v>32</v>
      </c>
      <c r="K656" s="19">
        <f>IF((H655&gt;0),(H655),IF((I655)&gt;0,(I655),(E655)))</f>
        <v>1300</v>
      </c>
      <c r="L656" s="53" t="s">
        <v>0</v>
      </c>
      <c r="M656" s="21">
        <f>IF((M655&gt;0),(M655),IF((K655)&gt;0,(K655),(J655)))</f>
        <v>2270</v>
      </c>
      <c r="N656" s="22">
        <f>IF((N655=""),(O656),IF((N655)&gt;0,(N655),(O656)))</f>
        <v>2.9510000000000001</v>
      </c>
      <c r="O656" s="22">
        <v>2.4864000000000002</v>
      </c>
      <c r="Q656" s="8"/>
    </row>
    <row r="657" spans="1:17" s="2" customFormat="1" ht="13.9" x14ac:dyDescent="0.45">
      <c r="A657" s="8"/>
      <c r="B657" s="8"/>
      <c r="C657" s="8"/>
      <c r="D657" s="8"/>
      <c r="E657" s="8" t="s">
        <v>49</v>
      </c>
      <c r="F657" s="8"/>
      <c r="G657" s="8"/>
      <c r="H657" s="8"/>
      <c r="I657" s="21">
        <f>(0.24*1000)</f>
        <v>240</v>
      </c>
      <c r="J657" s="8" t="s">
        <v>32</v>
      </c>
      <c r="K657" s="19">
        <f>(1.12*1000)</f>
        <v>1120</v>
      </c>
      <c r="L657" s="53" t="s">
        <v>0</v>
      </c>
      <c r="M657" s="21">
        <f>(2.22*1000)</f>
        <v>2220</v>
      </c>
      <c r="N657" s="21"/>
      <c r="O657" s="22"/>
      <c r="Q657" s="8"/>
    </row>
    <row r="658" spans="1:17" s="2" customFormat="1" ht="13.9" x14ac:dyDescent="0.45">
      <c r="A658" s="8"/>
      <c r="B658" s="8"/>
      <c r="C658" s="8"/>
      <c r="D658" s="8"/>
      <c r="E658" s="8"/>
      <c r="F658" s="8"/>
      <c r="G658" s="8"/>
      <c r="H658" s="8"/>
      <c r="I658" s="21">
        <f>0.17*1000</f>
        <v>170</v>
      </c>
      <c r="J658" s="8" t="s">
        <v>50</v>
      </c>
      <c r="K658" s="23"/>
      <c r="L658" s="8"/>
      <c r="M658" s="21"/>
      <c r="N658" s="21"/>
      <c r="O658" s="8"/>
      <c r="Q658" s="8"/>
    </row>
    <row r="659" spans="1:17" ht="5.2" customHeight="1" x14ac:dyDescent="0.45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</row>
    <row r="660" spans="1:17" ht="2.2000000000000002" customHeight="1" x14ac:dyDescent="0.4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</row>
    <row r="661" spans="1:17" ht="5.2" customHeight="1" x14ac:dyDescent="0.45">
      <c r="A661" s="8"/>
      <c r="B661" s="8"/>
      <c r="C661" s="8"/>
      <c r="D661" s="8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</row>
    <row r="662" spans="1:17" s="6" customFormat="1" ht="14.55" hidden="1" customHeight="1" x14ac:dyDescent="0.45">
      <c r="A662" s="14" t="s">
        <v>1</v>
      </c>
      <c r="B662" s="14"/>
      <c r="C662" s="14"/>
      <c r="D662" s="14"/>
      <c r="E662" s="14" t="e">
        <f>(width*1000)</f>
        <v>#NAME?</v>
      </c>
      <c r="F662" s="14"/>
      <c r="G662" s="15"/>
      <c r="H662" s="16">
        <f>(1.3*1000)</f>
        <v>1300</v>
      </c>
      <c r="I662" s="16">
        <f>(1.12*1000)</f>
        <v>1120</v>
      </c>
      <c r="J662" s="14" t="e">
        <f>(height*1000)</f>
        <v>#NAME?</v>
      </c>
      <c r="K662" s="16">
        <f>(2.22*1000)</f>
        <v>2220</v>
      </c>
      <c r="L662" s="15"/>
      <c r="M662" s="17">
        <f>(2.27*1000)</f>
        <v>2270</v>
      </c>
      <c r="N662" s="18">
        <v>2.9510000000000001</v>
      </c>
      <c r="O662" s="14"/>
      <c r="Q662" s="14"/>
    </row>
    <row r="663" spans="1:17" s="2" customFormat="1" ht="13.9" x14ac:dyDescent="0.45">
      <c r="A663" s="8"/>
      <c r="B663" s="8"/>
      <c r="C663" s="8"/>
      <c r="D663" s="8"/>
      <c r="E663" s="8" t="s">
        <v>117</v>
      </c>
      <c r="F663" s="8"/>
      <c r="G663" s="8"/>
      <c r="H663" s="8" t="s">
        <v>75</v>
      </c>
      <c r="I663" s="8" t="s">
        <v>43</v>
      </c>
      <c r="J663" s="8" t="s">
        <v>32</v>
      </c>
      <c r="K663" s="19">
        <f>IF((H662&gt;0),(H662),IF((I662)&gt;0,(I662),(E662)))</f>
        <v>1300</v>
      </c>
      <c r="L663" s="53" t="s">
        <v>0</v>
      </c>
      <c r="M663" s="21">
        <f>IF((M662&gt;0),(M662),IF((K662)&gt;0,(K662),(J662)))</f>
        <v>2270</v>
      </c>
      <c r="N663" s="22">
        <f>IF((N662=""),(O663),IF((N662)&gt;0,(N662),(O663)))</f>
        <v>2.9510000000000001</v>
      </c>
      <c r="O663" s="22">
        <v>2.4864000000000002</v>
      </c>
      <c r="Q663" s="8"/>
    </row>
    <row r="664" spans="1:17" s="2" customFormat="1" ht="13.9" x14ac:dyDescent="0.45">
      <c r="A664" s="8"/>
      <c r="B664" s="8"/>
      <c r="C664" s="8"/>
      <c r="D664" s="8"/>
      <c r="E664" s="8" t="s">
        <v>45</v>
      </c>
      <c r="F664" s="8"/>
      <c r="G664" s="8"/>
      <c r="H664" s="8"/>
      <c r="I664" s="21">
        <f>(0.24*1000)</f>
        <v>240</v>
      </c>
      <c r="J664" s="8" t="s">
        <v>32</v>
      </c>
      <c r="K664" s="19">
        <f>(1.12*1000)</f>
        <v>1120</v>
      </c>
      <c r="L664" s="53" t="s">
        <v>0</v>
      </c>
      <c r="M664" s="21">
        <f>(2.22*1000)</f>
        <v>2220</v>
      </c>
      <c r="N664" s="21"/>
      <c r="O664" s="22"/>
      <c r="Q664" s="8"/>
    </row>
    <row r="665" spans="1:17" s="2" customFormat="1" ht="13.9" x14ac:dyDescent="0.45">
      <c r="A665" s="8"/>
      <c r="B665" s="8"/>
      <c r="C665" s="8"/>
      <c r="D665" s="8"/>
      <c r="E665" s="8"/>
      <c r="F665" s="8"/>
      <c r="G665" s="8"/>
      <c r="H665" s="8"/>
      <c r="I665" s="21">
        <f>0.17*1000</f>
        <v>170</v>
      </c>
      <c r="J665" s="8" t="s">
        <v>50</v>
      </c>
      <c r="K665" s="23"/>
      <c r="L665" s="8"/>
      <c r="M665" s="21"/>
      <c r="N665" s="21"/>
      <c r="O665" s="8"/>
      <c r="Q665" s="8"/>
    </row>
    <row r="666" spans="1:17" ht="5.2" customHeight="1" x14ac:dyDescent="0.45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</row>
    <row r="667" spans="1:17" ht="2.2000000000000002" customHeight="1" x14ac:dyDescent="0.4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</row>
    <row r="668" spans="1:17" ht="5.2" customHeight="1" x14ac:dyDescent="0.45">
      <c r="A668" s="8"/>
      <c r="B668" s="8"/>
      <c r="C668" s="8"/>
      <c r="D668" s="8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</row>
    <row r="669" spans="1:17" s="6" customFormat="1" ht="14.55" hidden="1" customHeight="1" x14ac:dyDescent="0.45">
      <c r="A669" s="14" t="s">
        <v>1</v>
      </c>
      <c r="B669" s="14"/>
      <c r="C669" s="14"/>
      <c r="D669" s="14"/>
      <c r="E669" s="14" t="e">
        <f>(width*1000)</f>
        <v>#NAME?</v>
      </c>
      <c r="F669" s="14"/>
      <c r="G669" s="15"/>
      <c r="H669" s="16">
        <f>(1.3*1000)</f>
        <v>1300</v>
      </c>
      <c r="I669" s="16">
        <f>(1.12*1000)</f>
        <v>1120</v>
      </c>
      <c r="J669" s="14" t="e">
        <f>(height*1000)</f>
        <v>#NAME?</v>
      </c>
      <c r="K669" s="16">
        <f>(2.22*1000)</f>
        <v>2220</v>
      </c>
      <c r="L669" s="15"/>
      <c r="M669" s="17">
        <f>(2.27*1000)</f>
        <v>2270</v>
      </c>
      <c r="N669" s="18">
        <v>2.9510000000000001</v>
      </c>
      <c r="O669" s="14"/>
      <c r="Q669" s="14"/>
    </row>
    <row r="670" spans="1:17" s="2" customFormat="1" ht="13.9" x14ac:dyDescent="0.45">
      <c r="A670" s="8"/>
      <c r="B670" s="8"/>
      <c r="C670" s="8"/>
      <c r="D670" s="8"/>
      <c r="E670" s="8" t="s">
        <v>117</v>
      </c>
      <c r="F670" s="8"/>
      <c r="G670" s="8"/>
      <c r="H670" s="8" t="s">
        <v>77</v>
      </c>
      <c r="I670" s="8" t="s">
        <v>43</v>
      </c>
      <c r="J670" s="8" t="s">
        <v>32</v>
      </c>
      <c r="K670" s="19">
        <f>IF((H669&gt;0),(H669),IF((I669)&gt;0,(I669),(E669)))</f>
        <v>1300</v>
      </c>
      <c r="L670" s="53" t="s">
        <v>0</v>
      </c>
      <c r="M670" s="21">
        <f>IF((M669&gt;0),(M669),IF((K669)&gt;0,(K669),(J669)))</f>
        <v>2270</v>
      </c>
      <c r="N670" s="22">
        <f>IF((N669=""),(O670),IF((N669)&gt;0,(N669),(O670)))</f>
        <v>2.9510000000000001</v>
      </c>
      <c r="O670" s="22">
        <v>2.4864000000000002</v>
      </c>
      <c r="Q670" s="8"/>
    </row>
    <row r="671" spans="1:17" s="2" customFormat="1" ht="13.9" x14ac:dyDescent="0.45">
      <c r="A671" s="8"/>
      <c r="B671" s="8"/>
      <c r="C671" s="8"/>
      <c r="D671" s="8"/>
      <c r="E671" s="8" t="s">
        <v>45</v>
      </c>
      <c r="F671" s="8"/>
      <c r="G671" s="8"/>
      <c r="H671" s="8"/>
      <c r="I671" s="21">
        <f>(0.24*1000)</f>
        <v>240</v>
      </c>
      <c r="J671" s="8" t="s">
        <v>32</v>
      </c>
      <c r="K671" s="19">
        <f>(1.12*1000)</f>
        <v>1120</v>
      </c>
      <c r="L671" s="53" t="s">
        <v>0</v>
      </c>
      <c r="M671" s="21">
        <f>(2.22*1000)</f>
        <v>2220</v>
      </c>
      <c r="N671" s="21"/>
      <c r="O671" s="22"/>
      <c r="Q671" s="8"/>
    </row>
    <row r="672" spans="1:17" s="2" customFormat="1" ht="13.9" x14ac:dyDescent="0.45">
      <c r="A672" s="8"/>
      <c r="B672" s="8"/>
      <c r="C672" s="8"/>
      <c r="D672" s="8"/>
      <c r="E672" s="8"/>
      <c r="F672" s="8"/>
      <c r="G672" s="8"/>
      <c r="H672" s="8"/>
      <c r="I672" s="21">
        <f>0.17*1000</f>
        <v>170</v>
      </c>
      <c r="J672" s="8" t="s">
        <v>50</v>
      </c>
      <c r="K672" s="23"/>
      <c r="L672" s="8"/>
      <c r="M672" s="21"/>
      <c r="N672" s="21"/>
      <c r="O672" s="8"/>
      <c r="Q672" s="8"/>
    </row>
    <row r="673" spans="1:17" ht="5.2" customHeight="1" x14ac:dyDescent="0.45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</row>
    <row r="674" spans="1:17" ht="2.2000000000000002" customHeight="1" x14ac:dyDescent="0.4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</row>
    <row r="675" spans="1:17" ht="5.2" customHeight="1" x14ac:dyDescent="0.45">
      <c r="A675" s="8"/>
      <c r="B675" s="8"/>
      <c r="C675" s="8"/>
      <c r="D675" s="8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</row>
    <row r="676" spans="1:17" s="6" customFormat="1" ht="14.55" hidden="1" customHeight="1" x14ac:dyDescent="0.45">
      <c r="A676" s="14" t="s">
        <v>1</v>
      </c>
      <c r="B676" s="14"/>
      <c r="C676" s="14"/>
      <c r="D676" s="14"/>
      <c r="E676" s="14" t="e">
        <f>(width*1000)</f>
        <v>#NAME?</v>
      </c>
      <c r="F676" s="14"/>
      <c r="G676" s="15"/>
      <c r="H676" s="16">
        <f>(1.3*1000)</f>
        <v>1300</v>
      </c>
      <c r="I676" s="16">
        <f>(1.12*1000)</f>
        <v>1120</v>
      </c>
      <c r="J676" s="14" t="e">
        <f>(height*1000)</f>
        <v>#NAME?</v>
      </c>
      <c r="K676" s="16">
        <f>(2.22*1000)</f>
        <v>2220</v>
      </c>
      <c r="L676" s="15"/>
      <c r="M676" s="17">
        <f>(2.27*1000)</f>
        <v>2270</v>
      </c>
      <c r="N676" s="18">
        <v>2.9510000000000001</v>
      </c>
      <c r="O676" s="14"/>
      <c r="Q676" s="14"/>
    </row>
    <row r="677" spans="1:17" s="2" customFormat="1" ht="13.9" x14ac:dyDescent="0.45">
      <c r="A677" s="8"/>
      <c r="B677" s="8"/>
      <c r="C677" s="8"/>
      <c r="D677" s="8"/>
      <c r="E677" s="8" t="s">
        <v>117</v>
      </c>
      <c r="F677" s="8"/>
      <c r="G677" s="8"/>
      <c r="H677" s="8" t="s">
        <v>79</v>
      </c>
      <c r="I677" s="8" t="s">
        <v>43</v>
      </c>
      <c r="J677" s="8" t="s">
        <v>32</v>
      </c>
      <c r="K677" s="19">
        <f>IF((H676&gt;0),(H676),IF((I676)&gt;0,(I676),(E676)))</f>
        <v>1300</v>
      </c>
      <c r="L677" s="53" t="s">
        <v>0</v>
      </c>
      <c r="M677" s="21">
        <f>IF((M676&gt;0),(M676),IF((K676)&gt;0,(K676),(J676)))</f>
        <v>2270</v>
      </c>
      <c r="N677" s="22">
        <f>IF((N676=""),(O677),IF((N676)&gt;0,(N676),(O677)))</f>
        <v>2.9510000000000001</v>
      </c>
      <c r="O677" s="22">
        <v>2.4864000000000002</v>
      </c>
      <c r="Q677" s="8"/>
    </row>
    <row r="678" spans="1:17" s="2" customFormat="1" ht="13.9" x14ac:dyDescent="0.45">
      <c r="A678" s="8"/>
      <c r="B678" s="8"/>
      <c r="C678" s="8"/>
      <c r="D678" s="8"/>
      <c r="E678" s="8" t="s">
        <v>45</v>
      </c>
      <c r="F678" s="8"/>
      <c r="G678" s="8"/>
      <c r="H678" s="8"/>
      <c r="I678" s="21">
        <f>(0.24*1000)</f>
        <v>240</v>
      </c>
      <c r="J678" s="8" t="s">
        <v>32</v>
      </c>
      <c r="K678" s="19">
        <f>(1.12*1000)</f>
        <v>1120</v>
      </c>
      <c r="L678" s="53" t="s">
        <v>0</v>
      </c>
      <c r="M678" s="21">
        <f>(2.22*1000)</f>
        <v>2220</v>
      </c>
      <c r="N678" s="21"/>
      <c r="O678" s="22"/>
      <c r="Q678" s="8"/>
    </row>
    <row r="679" spans="1:17" s="2" customFormat="1" ht="13.9" x14ac:dyDescent="0.45">
      <c r="A679" s="8"/>
      <c r="B679" s="8"/>
      <c r="C679" s="8"/>
      <c r="D679" s="8"/>
      <c r="E679" s="8"/>
      <c r="F679" s="8"/>
      <c r="G679" s="8"/>
      <c r="H679" s="8"/>
      <c r="I679" s="21">
        <f>0.17*1000</f>
        <v>170</v>
      </c>
      <c r="J679" s="8" t="s">
        <v>50</v>
      </c>
      <c r="K679" s="23"/>
      <c r="L679" s="8"/>
      <c r="M679" s="21"/>
      <c r="N679" s="21"/>
      <c r="O679" s="8"/>
      <c r="Q679" s="8"/>
    </row>
    <row r="680" spans="1:17" ht="5.2" customHeight="1" x14ac:dyDescent="0.45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</row>
    <row r="681" spans="1:17" ht="2.2000000000000002" customHeight="1" x14ac:dyDescent="0.4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</row>
    <row r="682" spans="1:17" ht="5.2" customHeight="1" x14ac:dyDescent="0.45">
      <c r="A682" s="8"/>
      <c r="B682" s="8"/>
      <c r="C682" s="8"/>
      <c r="D682" s="8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</row>
    <row r="683" spans="1:17" s="6" customFormat="1" ht="14.55" hidden="1" customHeight="1" x14ac:dyDescent="0.45">
      <c r="A683" s="14" t="s">
        <v>1</v>
      </c>
      <c r="B683" s="14"/>
      <c r="C683" s="14"/>
      <c r="D683" s="14"/>
      <c r="E683" s="14" t="e">
        <f>(width*1000)</f>
        <v>#NAME?</v>
      </c>
      <c r="F683" s="14"/>
      <c r="G683" s="15"/>
      <c r="H683" s="16">
        <f>(1.3*1000)</f>
        <v>1300</v>
      </c>
      <c r="I683" s="16">
        <f>(1.12*1000)</f>
        <v>1120</v>
      </c>
      <c r="J683" s="14" t="e">
        <f>(height*1000)</f>
        <v>#NAME?</v>
      </c>
      <c r="K683" s="16">
        <f>(2.22*1000)</f>
        <v>2220</v>
      </c>
      <c r="L683" s="15"/>
      <c r="M683" s="17">
        <f>(2.27*1000)</f>
        <v>2270</v>
      </c>
      <c r="N683" s="18">
        <v>2.9510000000000001</v>
      </c>
      <c r="O683" s="14"/>
      <c r="Q683" s="14"/>
    </row>
    <row r="684" spans="1:17" s="2" customFormat="1" ht="13.9" x14ac:dyDescent="0.45">
      <c r="A684" s="8"/>
      <c r="B684" s="8"/>
      <c r="C684" s="8"/>
      <c r="D684" s="8"/>
      <c r="E684" s="8" t="s">
        <v>117</v>
      </c>
      <c r="F684" s="8"/>
      <c r="G684" s="8"/>
      <c r="H684" s="8" t="s">
        <v>83</v>
      </c>
      <c r="I684" s="8" t="s">
        <v>43</v>
      </c>
      <c r="J684" s="8" t="s">
        <v>32</v>
      </c>
      <c r="K684" s="19">
        <f>IF((H683&gt;0),(H683),IF((I683)&gt;0,(I683),(E683)))</f>
        <v>1300</v>
      </c>
      <c r="L684" s="53" t="s">
        <v>0</v>
      </c>
      <c r="M684" s="21">
        <f>IF((M683&gt;0),(M683),IF((K683)&gt;0,(K683),(J683)))</f>
        <v>2270</v>
      </c>
      <c r="N684" s="22">
        <f>IF((N683=""),(O684),IF((N683)&gt;0,(N683),(O684)))</f>
        <v>2.9510000000000001</v>
      </c>
      <c r="O684" s="22">
        <v>2.4864000000000002</v>
      </c>
      <c r="Q684" s="8"/>
    </row>
    <row r="685" spans="1:17" s="2" customFormat="1" ht="13.9" x14ac:dyDescent="0.45">
      <c r="A685" s="8"/>
      <c r="B685" s="8"/>
      <c r="C685" s="8"/>
      <c r="D685" s="8"/>
      <c r="E685" s="8" t="s">
        <v>49</v>
      </c>
      <c r="F685" s="8"/>
      <c r="G685" s="8"/>
      <c r="H685" s="8"/>
      <c r="I685" s="21">
        <f>(0.24*1000)</f>
        <v>240</v>
      </c>
      <c r="J685" s="8" t="s">
        <v>32</v>
      </c>
      <c r="K685" s="19">
        <f>(1.12*1000)</f>
        <v>1120</v>
      </c>
      <c r="L685" s="53" t="s">
        <v>0</v>
      </c>
      <c r="M685" s="21">
        <f>(2.22*1000)</f>
        <v>2220</v>
      </c>
      <c r="N685" s="21"/>
      <c r="O685" s="22"/>
      <c r="Q685" s="8"/>
    </row>
    <row r="686" spans="1:17" s="2" customFormat="1" ht="13.9" x14ac:dyDescent="0.45">
      <c r="A686" s="8"/>
      <c r="B686" s="8"/>
      <c r="C686" s="8"/>
      <c r="D686" s="8"/>
      <c r="E686" s="8"/>
      <c r="F686" s="8"/>
      <c r="G686" s="8"/>
      <c r="H686" s="8"/>
      <c r="I686" s="21">
        <f>0.17*1000</f>
        <v>170</v>
      </c>
      <c r="J686" s="8" t="s">
        <v>50</v>
      </c>
      <c r="K686" s="23"/>
      <c r="L686" s="8"/>
      <c r="M686" s="21"/>
      <c r="N686" s="21"/>
      <c r="O686" s="8"/>
      <c r="Q686" s="8"/>
    </row>
    <row r="687" spans="1:17" ht="5.2" customHeight="1" x14ac:dyDescent="0.45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</row>
    <row r="688" spans="1:17" ht="2.2000000000000002" customHeight="1" x14ac:dyDescent="0.4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</row>
    <row r="689" spans="1:17" ht="5.2" customHeight="1" x14ac:dyDescent="0.45">
      <c r="A689" s="8"/>
      <c r="B689" s="8"/>
      <c r="C689" s="8"/>
      <c r="D689" s="8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</row>
    <row r="690" spans="1:17" s="6" customFormat="1" ht="14.55" hidden="1" customHeight="1" x14ac:dyDescent="0.45">
      <c r="A690" s="14" t="s">
        <v>1</v>
      </c>
      <c r="B690" s="14"/>
      <c r="C690" s="14"/>
      <c r="D690" s="14"/>
      <c r="E690" s="14" t="e">
        <f>(width*1000)</f>
        <v>#NAME?</v>
      </c>
      <c r="F690" s="14"/>
      <c r="G690" s="15"/>
      <c r="H690" s="16">
        <f>(1.3*1000)</f>
        <v>1300</v>
      </c>
      <c r="I690" s="16">
        <f>(1.12*1000)</f>
        <v>1120</v>
      </c>
      <c r="J690" s="14" t="e">
        <f>(height*1000)</f>
        <v>#NAME?</v>
      </c>
      <c r="K690" s="16">
        <f>(2.22*1000)</f>
        <v>2220</v>
      </c>
      <c r="L690" s="15"/>
      <c r="M690" s="17">
        <f>(2.27*1000)</f>
        <v>2270</v>
      </c>
      <c r="N690" s="18">
        <v>2.9510000000000001</v>
      </c>
      <c r="O690" s="14"/>
      <c r="Q690" s="14"/>
    </row>
    <row r="691" spans="1:17" s="2" customFormat="1" ht="13.9" x14ac:dyDescent="0.45">
      <c r="A691" s="8"/>
      <c r="B691" s="8"/>
      <c r="C691" s="8"/>
      <c r="D691" s="8"/>
      <c r="E691" s="8" t="s">
        <v>117</v>
      </c>
      <c r="F691" s="8"/>
      <c r="G691" s="8"/>
      <c r="H691" s="8" t="s">
        <v>30</v>
      </c>
      <c r="I691" s="8" t="s">
        <v>43</v>
      </c>
      <c r="J691" s="8" t="s">
        <v>32</v>
      </c>
      <c r="K691" s="19">
        <f>IF((H690&gt;0),(H690),IF((I690)&gt;0,(I690),(E690)))</f>
        <v>1300</v>
      </c>
      <c r="L691" s="53" t="s">
        <v>0</v>
      </c>
      <c r="M691" s="21">
        <f>IF((M690&gt;0),(M690),IF((K690)&gt;0,(K690),(J690)))</f>
        <v>2270</v>
      </c>
      <c r="N691" s="22">
        <f>IF((N690=""),(O691),IF((N690)&gt;0,(N690),(O691)))</f>
        <v>2.9510000000000001</v>
      </c>
      <c r="O691" s="22">
        <v>2.4864000000000002</v>
      </c>
      <c r="Q691" s="8"/>
    </row>
    <row r="692" spans="1:17" s="2" customFormat="1" ht="13.9" x14ac:dyDescent="0.45">
      <c r="A692" s="8"/>
      <c r="B692" s="8"/>
      <c r="C692" s="8"/>
      <c r="D692" s="8"/>
      <c r="E692" s="8" t="s">
        <v>49</v>
      </c>
      <c r="F692" s="8"/>
      <c r="G692" s="8"/>
      <c r="H692" s="8"/>
      <c r="I692" s="21">
        <f>(0.24*1000)</f>
        <v>240</v>
      </c>
      <c r="J692" s="8" t="s">
        <v>32</v>
      </c>
      <c r="K692" s="19">
        <f>(1.12*1000)</f>
        <v>1120</v>
      </c>
      <c r="L692" s="53" t="s">
        <v>0</v>
      </c>
      <c r="M692" s="21">
        <f>(2.22*1000)</f>
        <v>2220</v>
      </c>
      <c r="N692" s="21"/>
      <c r="O692" s="22"/>
      <c r="Q692" s="8"/>
    </row>
    <row r="693" spans="1:17" s="2" customFormat="1" ht="13.9" x14ac:dyDescent="0.45">
      <c r="A693" s="8"/>
      <c r="B693" s="8"/>
      <c r="C693" s="8"/>
      <c r="D693" s="8"/>
      <c r="E693" s="8"/>
      <c r="F693" s="8"/>
      <c r="G693" s="8"/>
      <c r="H693" s="8"/>
      <c r="I693" s="21">
        <f>0.17*1000</f>
        <v>170</v>
      </c>
      <c r="J693" s="8" t="s">
        <v>50</v>
      </c>
      <c r="K693" s="23"/>
      <c r="L693" s="8"/>
      <c r="M693" s="21"/>
      <c r="N693" s="21"/>
      <c r="O693" s="8"/>
      <c r="Q693" s="8"/>
    </row>
    <row r="694" spans="1:17" ht="5.2" customHeight="1" x14ac:dyDescent="0.45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</row>
    <row r="695" spans="1:17" ht="2.2000000000000002" customHeight="1" x14ac:dyDescent="0.4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</row>
    <row r="696" spans="1:17" ht="5.2" customHeight="1" x14ac:dyDescent="0.45">
      <c r="A696" s="8"/>
      <c r="B696" s="8"/>
      <c r="C696" s="8"/>
      <c r="D696" s="8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</row>
    <row r="697" spans="1:17" s="6" customFormat="1" ht="14.55" hidden="1" customHeight="1" x14ac:dyDescent="0.45">
      <c r="A697" s="14" t="s">
        <v>1</v>
      </c>
      <c r="B697" s="14"/>
      <c r="C697" s="14"/>
      <c r="D697" s="14"/>
      <c r="E697" s="14" t="e">
        <f>(width*1000)</f>
        <v>#NAME?</v>
      </c>
      <c r="F697" s="14"/>
      <c r="G697" s="15"/>
      <c r="H697" s="16">
        <f>(1.3*1000)</f>
        <v>1300</v>
      </c>
      <c r="I697" s="16">
        <f>(1.12*1000)</f>
        <v>1120</v>
      </c>
      <c r="J697" s="14" t="e">
        <f>(height*1000)</f>
        <v>#NAME?</v>
      </c>
      <c r="K697" s="16">
        <f>(2.22*1000)</f>
        <v>2220</v>
      </c>
      <c r="L697" s="15"/>
      <c r="M697" s="17">
        <f>(2.27*1000)</f>
        <v>2270</v>
      </c>
      <c r="N697" s="18">
        <v>2.9510000000000001</v>
      </c>
      <c r="O697" s="14"/>
      <c r="Q697" s="14"/>
    </row>
    <row r="698" spans="1:17" s="2" customFormat="1" ht="13.9" x14ac:dyDescent="0.45">
      <c r="A698" s="8"/>
      <c r="B698" s="8"/>
      <c r="C698" s="8"/>
      <c r="D698" s="8"/>
      <c r="E698" s="8" t="s">
        <v>117</v>
      </c>
      <c r="F698" s="8"/>
      <c r="G698" s="8"/>
      <c r="H698" s="8" t="s">
        <v>48</v>
      </c>
      <c r="I698" s="8" t="s">
        <v>43</v>
      </c>
      <c r="J698" s="8" t="s">
        <v>32</v>
      </c>
      <c r="K698" s="19">
        <f>IF((H697&gt;0),(H697),IF((I697)&gt;0,(I697),(E697)))</f>
        <v>1300</v>
      </c>
      <c r="L698" s="53" t="s">
        <v>0</v>
      </c>
      <c r="M698" s="21">
        <f>IF((M697&gt;0),(M697),IF((K697)&gt;0,(K697),(J697)))</f>
        <v>2270</v>
      </c>
      <c r="N698" s="22">
        <f>IF((N697=""),(O698),IF((N697)&gt;0,(N697),(O698)))</f>
        <v>2.9510000000000001</v>
      </c>
      <c r="O698" s="22">
        <v>2.4864000000000002</v>
      </c>
      <c r="Q698" s="8"/>
    </row>
    <row r="699" spans="1:17" s="2" customFormat="1" ht="13.9" x14ac:dyDescent="0.45">
      <c r="A699" s="8"/>
      <c r="B699" s="8"/>
      <c r="C699" s="8"/>
      <c r="D699" s="8"/>
      <c r="E699" s="8" t="s">
        <v>49</v>
      </c>
      <c r="F699" s="8"/>
      <c r="G699" s="8"/>
      <c r="H699" s="8"/>
      <c r="I699" s="21">
        <f>(0.24*1000)</f>
        <v>240</v>
      </c>
      <c r="J699" s="8" t="s">
        <v>32</v>
      </c>
      <c r="K699" s="19">
        <f>(1.12*1000)</f>
        <v>1120</v>
      </c>
      <c r="L699" s="53" t="s">
        <v>0</v>
      </c>
      <c r="M699" s="21">
        <f>(2.22*1000)</f>
        <v>2220</v>
      </c>
      <c r="N699" s="21"/>
      <c r="O699" s="22"/>
      <c r="Q699" s="8"/>
    </row>
    <row r="700" spans="1:17" s="2" customFormat="1" ht="13.9" x14ac:dyDescent="0.45">
      <c r="A700" s="8"/>
      <c r="B700" s="8"/>
      <c r="C700" s="8"/>
      <c r="D700" s="8"/>
      <c r="E700" s="8"/>
      <c r="F700" s="8"/>
      <c r="G700" s="8"/>
      <c r="H700" s="8"/>
      <c r="I700" s="21">
        <f>0.17*1000</f>
        <v>170</v>
      </c>
      <c r="J700" s="8" t="s">
        <v>50</v>
      </c>
      <c r="K700" s="23"/>
      <c r="L700" s="8"/>
      <c r="M700" s="21"/>
      <c r="N700" s="21"/>
      <c r="O700" s="8"/>
      <c r="Q700" s="8"/>
    </row>
    <row r="701" spans="1:17" ht="5.2" customHeight="1" x14ac:dyDescent="0.45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</row>
    <row r="702" spans="1:17" x14ac:dyDescent="0.45">
      <c r="A702" s="67" t="s">
        <v>34</v>
      </c>
      <c r="B702" s="67"/>
      <c r="C702" s="67"/>
      <c r="D702" s="67"/>
      <c r="E702" s="67"/>
      <c r="F702" s="67"/>
      <c r="G702" s="67"/>
      <c r="H702" s="67"/>
      <c r="I702" s="45" t="s">
        <v>35</v>
      </c>
      <c r="J702" s="55">
        <v>15</v>
      </c>
      <c r="K702" s="24"/>
      <c r="L702" s="24"/>
      <c r="M702" s="45" t="s">
        <v>21</v>
      </c>
      <c r="N702" s="25">
        <f>SUM(N600,N607,N614,N621,N628,N635,N642,N649,N656,N663,N670,N677,N684,N691,N698)</f>
        <v>44.265000000000001</v>
      </c>
      <c r="O702" s="25">
        <f>SUM(O600,O607,O614,O621,O628,O635,O642,O649,O656,O663,O670,O677,O684,O691,O698)</f>
        <v>37.296000000000006</v>
      </c>
    </row>
    <row r="703" spans="1:17" ht="9.75" customHeight="1" x14ac:dyDescent="0.45">
      <c r="A703" s="9"/>
      <c r="B703" s="9"/>
      <c r="C703" s="9"/>
      <c r="D703" s="9"/>
      <c r="E703" s="9"/>
      <c r="F703" s="9"/>
      <c r="G703" s="9"/>
      <c r="H703" s="8"/>
      <c r="I703" s="46"/>
      <c r="J703" s="8"/>
      <c r="K703" s="8"/>
      <c r="L703" s="8"/>
      <c r="M703" s="46"/>
      <c r="N703" s="9"/>
      <c r="O703" s="8"/>
    </row>
    <row r="704" spans="1:17" x14ac:dyDescent="0.45">
      <c r="A704" s="74" t="s">
        <v>118</v>
      </c>
      <c r="B704" s="74"/>
      <c r="C704" s="74"/>
      <c r="D704" s="74"/>
      <c r="E704" s="74"/>
      <c r="F704" s="74"/>
      <c r="G704" s="74"/>
      <c r="H704" s="74"/>
      <c r="I704" s="75" t="s">
        <v>35</v>
      </c>
      <c r="J704" s="76">
        <v>15</v>
      </c>
      <c r="K704" s="77"/>
      <c r="L704" s="77"/>
      <c r="M704" s="75" t="s">
        <v>21</v>
      </c>
      <c r="N704" s="78">
        <f>SUM(N702)</f>
        <v>44.265000000000001</v>
      </c>
      <c r="O704" s="78">
        <f>SUM(O702)</f>
        <v>37.296000000000006</v>
      </c>
    </row>
    <row r="705" spans="1:15" ht="9.75" customHeight="1" x14ac:dyDescent="0.45">
      <c r="A705" s="9"/>
      <c r="B705" s="9"/>
      <c r="C705" s="9"/>
      <c r="D705" s="9"/>
      <c r="E705" s="9"/>
      <c r="F705" s="9"/>
      <c r="G705" s="9"/>
      <c r="H705" s="8"/>
      <c r="I705" s="46"/>
      <c r="J705" s="8"/>
      <c r="K705" s="8"/>
      <c r="L705" s="8"/>
      <c r="M705" s="46"/>
      <c r="N705" s="9"/>
      <c r="O705" s="8"/>
    </row>
    <row r="706" spans="1:15" x14ac:dyDescent="0.45">
      <c r="A706" s="71" t="s">
        <v>37</v>
      </c>
      <c r="B706" s="71"/>
      <c r="C706" s="71"/>
      <c r="D706" s="71"/>
      <c r="E706" s="71"/>
      <c r="F706" s="71"/>
      <c r="G706" s="71"/>
      <c r="H706" s="71"/>
      <c r="I706" s="47" t="s">
        <v>35</v>
      </c>
      <c r="J706" s="56">
        <v>83</v>
      </c>
      <c r="K706" s="26"/>
      <c r="L706" s="26"/>
      <c r="M706" s="47" t="s">
        <v>21</v>
      </c>
      <c r="N706" s="27">
        <f>SUM(N23,N202,N395,N588,N704)</f>
        <v>400.404</v>
      </c>
      <c r="O706" s="27">
        <f>SUM(O23,O202,O395,O588,O704)</f>
        <v>319.49960000000004</v>
      </c>
    </row>
    <row r="707" spans="1:15" ht="9.75" customHeight="1" x14ac:dyDescent="0.45">
      <c r="A707" s="8"/>
      <c r="B707" s="8"/>
      <c r="C707" s="8"/>
      <c r="D707" s="8"/>
      <c r="E707" s="8"/>
      <c r="F707" s="8"/>
      <c r="G707" s="8"/>
      <c r="H707" s="8"/>
      <c r="I707" s="48"/>
      <c r="J707" s="8"/>
      <c r="K707" s="8"/>
      <c r="L707" s="8"/>
      <c r="M707" s="48"/>
      <c r="N707" s="8"/>
      <c r="O707" s="8"/>
    </row>
    <row r="708" spans="1:15" ht="14.65" thickBot="1" x14ac:dyDescent="0.5">
      <c r="A708" s="68" t="s">
        <v>38</v>
      </c>
      <c r="B708" s="68"/>
      <c r="C708" s="68"/>
      <c r="D708" s="68"/>
      <c r="E708" s="68"/>
      <c r="F708" s="68"/>
      <c r="G708" s="68"/>
      <c r="H708" s="68"/>
      <c r="I708" s="49" t="s">
        <v>35</v>
      </c>
      <c r="J708" s="57">
        <v>83</v>
      </c>
      <c r="K708" s="29"/>
      <c r="L708" s="29"/>
      <c r="M708" s="49" t="s">
        <v>21</v>
      </c>
      <c r="N708" s="30">
        <f>SUM(N706)</f>
        <v>400.404</v>
      </c>
      <c r="O708" s="30">
        <f>SUM(O706)</f>
        <v>319.49960000000004</v>
      </c>
    </row>
    <row r="709" spans="1:15" ht="14.65" thickTop="1" x14ac:dyDescent="0.45">
      <c r="A709" s="9"/>
      <c r="B709" s="9"/>
      <c r="C709" s="9"/>
      <c r="D709" s="9"/>
      <c r="E709" s="9"/>
      <c r="F709" s="9"/>
      <c r="G709" s="9"/>
      <c r="H709" s="8"/>
      <c r="I709" s="8"/>
      <c r="J709" s="8"/>
      <c r="K709" s="8"/>
      <c r="L709" s="8"/>
      <c r="M709" s="9"/>
      <c r="N709" s="20"/>
      <c r="O709" s="20"/>
    </row>
    <row r="710" spans="1:15" x14ac:dyDescent="0.45">
      <c r="A710" s="9"/>
      <c r="B710" s="9"/>
      <c r="C710" s="9"/>
      <c r="D710" s="9"/>
      <c r="E710" s="9"/>
      <c r="F710" s="9"/>
      <c r="G710" s="9"/>
      <c r="H710" s="8"/>
      <c r="I710" s="8"/>
      <c r="J710" s="8"/>
      <c r="K710" s="8"/>
      <c r="L710" s="8"/>
      <c r="M710" s="9"/>
      <c r="N710" s="20"/>
      <c r="O710" s="20"/>
    </row>
    <row r="711" spans="1:15" x14ac:dyDescent="0.45">
      <c r="A711" s="69" t="s">
        <v>39</v>
      </c>
      <c r="B711" s="69"/>
      <c r="C711" s="69"/>
      <c r="D711" s="69"/>
      <c r="E711" s="69"/>
      <c r="F711" s="69"/>
      <c r="G711" s="69"/>
      <c r="H711" s="69"/>
      <c r="I711" s="69"/>
      <c r="J711" s="69"/>
      <c r="K711" s="69"/>
      <c r="L711" s="69"/>
      <c r="M711" s="69"/>
      <c r="N711" s="69"/>
      <c r="O711" s="69"/>
    </row>
    <row r="712" spans="1:15" x14ac:dyDescent="0.45">
      <c r="A712" s="9"/>
      <c r="B712" s="9"/>
      <c r="C712" s="9"/>
      <c r="D712" s="9"/>
      <c r="E712" s="9"/>
      <c r="F712" s="9"/>
      <c r="G712" s="9"/>
      <c r="H712" s="9" t="s">
        <v>35</v>
      </c>
      <c r="I712" s="9" t="s">
        <v>13</v>
      </c>
      <c r="J712" s="8"/>
      <c r="K712" s="64" t="s">
        <v>15</v>
      </c>
      <c r="L712" s="64"/>
      <c r="M712" s="64"/>
      <c r="N712" s="9" t="s">
        <v>15</v>
      </c>
      <c r="O712" s="41" t="s">
        <v>16</v>
      </c>
    </row>
    <row r="713" spans="1:15" x14ac:dyDescent="0.45">
      <c r="A713" s="9"/>
      <c r="B713" s="9"/>
      <c r="C713" s="9"/>
      <c r="D713" s="9"/>
      <c r="E713" s="9"/>
      <c r="F713" s="9"/>
      <c r="G713" s="9"/>
      <c r="H713" s="42"/>
      <c r="I713" s="42"/>
      <c r="J713" s="42"/>
      <c r="K713" s="70" t="s">
        <v>16</v>
      </c>
      <c r="L713" s="70"/>
      <c r="M713" s="70"/>
      <c r="N713" s="43" t="s">
        <v>21</v>
      </c>
      <c r="O713" s="43" t="s">
        <v>21</v>
      </c>
    </row>
    <row r="714" spans="1:15" hidden="1" x14ac:dyDescent="0.45">
      <c r="A714" s="14" t="s">
        <v>1</v>
      </c>
      <c r="B714" s="14"/>
      <c r="C714" s="14"/>
      <c r="D714" s="14"/>
      <c r="E714" s="14" t="e">
        <f>(width*1000)</f>
        <v>#NAME?</v>
      </c>
      <c r="F714" s="14"/>
      <c r="G714" s="15"/>
      <c r="H714" s="16">
        <f>(1.3*1000)</f>
        <v>1300</v>
      </c>
      <c r="I714" s="16">
        <f>(1.12*1000)</f>
        <v>1120</v>
      </c>
      <c r="J714" s="14" t="e">
        <f>(height*1000)</f>
        <v>#NAME?</v>
      </c>
      <c r="K714" s="16">
        <f>(2.22*1000)</f>
        <v>2220</v>
      </c>
      <c r="L714" s="15"/>
      <c r="M714" s="17">
        <f>(2.27*1000)</f>
        <v>2270</v>
      </c>
      <c r="N714" s="18">
        <v>2.9510000000000001</v>
      </c>
      <c r="O714" s="14"/>
    </row>
    <row r="715" spans="1:15" hidden="1" x14ac:dyDescent="0.45">
      <c r="A715" s="8" t="s">
        <v>40</v>
      </c>
      <c r="B715" s="8"/>
      <c r="C715" s="8"/>
      <c r="D715" s="8"/>
      <c r="E715" s="8"/>
      <c r="F715" s="8"/>
      <c r="G715" s="9"/>
      <c r="H715" s="8" t="s">
        <v>8</v>
      </c>
      <c r="I715" s="8" t="s">
        <v>43</v>
      </c>
      <c r="J715" s="8"/>
      <c r="K715" s="19">
        <f>IF((H714&gt;0),(H714),IF((I714)&gt;0,(I714),(E714)))</f>
        <v>1300</v>
      </c>
      <c r="L715" s="20" t="s">
        <v>0</v>
      </c>
      <c r="M715" s="21">
        <f>IF((M714&gt;0),(M714),IF((K714)&gt;0,(K714),(J714)))</f>
        <v>2270</v>
      </c>
      <c r="N715" s="22">
        <f>IF((N714=""),(O715),IF((N714)&gt;0,(N714),(O715)))</f>
        <v>2.9510000000000001</v>
      </c>
      <c r="O715" s="22">
        <v>2.4864000000000002</v>
      </c>
    </row>
    <row r="716" spans="1:15" hidden="1" x14ac:dyDescent="0.45">
      <c r="A716" s="8"/>
      <c r="B716" s="8"/>
      <c r="C716" s="8"/>
      <c r="D716" s="8"/>
      <c r="E716" s="8"/>
      <c r="F716" s="8"/>
      <c r="G716" s="8"/>
      <c r="H716" s="31"/>
      <c r="I716" s="31"/>
      <c r="J716" s="31"/>
      <c r="K716" s="32">
        <f>(1.12*1000)</f>
        <v>1120</v>
      </c>
      <c r="L716" s="33" t="s">
        <v>0</v>
      </c>
      <c r="M716" s="34">
        <f>(2.22*1000)</f>
        <v>2220</v>
      </c>
      <c r="N716" s="31"/>
      <c r="O716" s="31"/>
    </row>
    <row r="717" spans="1:15" hidden="1" x14ac:dyDescent="0.45">
      <c r="A717" s="14" t="s">
        <v>1</v>
      </c>
      <c r="B717" s="14"/>
      <c r="C717" s="14"/>
      <c r="D717" s="14"/>
      <c r="E717" s="14" t="e">
        <f>(width*1000)</f>
        <v>#NAME?</v>
      </c>
      <c r="F717" s="14"/>
      <c r="G717" s="15"/>
      <c r="H717" s="16">
        <f>(1.3*1000)</f>
        <v>1300</v>
      </c>
      <c r="I717" s="16">
        <f>(1.12*1000)</f>
        <v>1120</v>
      </c>
      <c r="J717" s="14" t="e">
        <f>(height*1000)</f>
        <v>#NAME?</v>
      </c>
      <c r="K717" s="16">
        <f>(2.22*1000)</f>
        <v>2220</v>
      </c>
      <c r="L717" s="15"/>
      <c r="M717" s="17">
        <f>(2.27*1000)</f>
        <v>2270</v>
      </c>
      <c r="N717" s="18">
        <v>2.9510000000000001</v>
      </c>
      <c r="O717" s="14"/>
    </row>
    <row r="718" spans="1:15" hidden="1" x14ac:dyDescent="0.45">
      <c r="A718" s="8" t="s">
        <v>51</v>
      </c>
      <c r="B718" s="8"/>
      <c r="C718" s="8"/>
      <c r="D718" s="8"/>
      <c r="E718" s="8"/>
      <c r="F718" s="8"/>
      <c r="G718" s="9"/>
      <c r="H718" s="8" t="s">
        <v>8</v>
      </c>
      <c r="I718" s="8" t="s">
        <v>43</v>
      </c>
      <c r="J718" s="8"/>
      <c r="K718" s="19">
        <f>IF((H717&gt;0),(H717),IF((I717)&gt;0,(I717),(E717)))</f>
        <v>1300</v>
      </c>
      <c r="L718" s="20" t="s">
        <v>0</v>
      </c>
      <c r="M718" s="21">
        <f>IF((M717&gt;0),(M717),IF((K717)&gt;0,(K717),(J717)))</f>
        <v>2270</v>
      </c>
      <c r="N718" s="22">
        <f>IF((N717=""),(O718),IF((N717)&gt;0,(N717),(O718)))</f>
        <v>2.9510000000000001</v>
      </c>
      <c r="O718" s="22">
        <v>2.4864000000000002</v>
      </c>
    </row>
    <row r="719" spans="1:15" hidden="1" x14ac:dyDescent="0.45">
      <c r="A719" s="8"/>
      <c r="B719" s="8"/>
      <c r="C719" s="8"/>
      <c r="D719" s="8"/>
      <c r="E719" s="8"/>
      <c r="F719" s="8"/>
      <c r="G719" s="8"/>
      <c r="H719" s="31"/>
      <c r="I719" s="31"/>
      <c r="J719" s="31"/>
      <c r="K719" s="32">
        <f>(1.12*1000)</f>
        <v>1120</v>
      </c>
      <c r="L719" s="33" t="s">
        <v>0</v>
      </c>
      <c r="M719" s="34">
        <f>(2.22*1000)</f>
        <v>2220</v>
      </c>
      <c r="N719" s="31"/>
      <c r="O719" s="31"/>
    </row>
    <row r="720" spans="1:15" hidden="1" x14ac:dyDescent="0.45">
      <c r="A720" s="14" t="s">
        <v>1</v>
      </c>
      <c r="B720" s="14"/>
      <c r="C720" s="14"/>
      <c r="D720" s="14"/>
      <c r="E720" s="14" t="e">
        <f>(width*1000)</f>
        <v>#NAME?</v>
      </c>
      <c r="F720" s="14"/>
      <c r="G720" s="15"/>
      <c r="H720" s="16">
        <f>(1.3*1000)</f>
        <v>1300</v>
      </c>
      <c r="I720" s="16">
        <f>(1.12*1000)</f>
        <v>1120</v>
      </c>
      <c r="J720" s="14" t="e">
        <f>(height*1000)</f>
        <v>#NAME?</v>
      </c>
      <c r="K720" s="16">
        <f>(2.22*1000)</f>
        <v>2220</v>
      </c>
      <c r="L720" s="15"/>
      <c r="M720" s="17">
        <f>(2.27*1000)</f>
        <v>2270</v>
      </c>
      <c r="N720" s="18">
        <v>2.9510000000000001</v>
      </c>
      <c r="O720" s="14"/>
    </row>
    <row r="721" spans="1:15" hidden="1" x14ac:dyDescent="0.45">
      <c r="A721" s="8" t="s">
        <v>55</v>
      </c>
      <c r="B721" s="8"/>
      <c r="C721" s="8"/>
      <c r="D721" s="8"/>
      <c r="E721" s="8"/>
      <c r="F721" s="8"/>
      <c r="G721" s="9"/>
      <c r="H721" s="8" t="s">
        <v>8</v>
      </c>
      <c r="I721" s="8" t="s">
        <v>43</v>
      </c>
      <c r="J721" s="8"/>
      <c r="K721" s="19">
        <f>IF((H720&gt;0),(H720),IF((I720)&gt;0,(I720),(E720)))</f>
        <v>1300</v>
      </c>
      <c r="L721" s="20" t="s">
        <v>0</v>
      </c>
      <c r="M721" s="21">
        <f>IF((M720&gt;0),(M720),IF((K720)&gt;0,(K720),(J720)))</f>
        <v>2270</v>
      </c>
      <c r="N721" s="22">
        <f>IF((N720=""),(O721),IF((N720)&gt;0,(N720),(O721)))</f>
        <v>2.9510000000000001</v>
      </c>
      <c r="O721" s="22">
        <v>2.4864000000000002</v>
      </c>
    </row>
    <row r="722" spans="1:15" hidden="1" x14ac:dyDescent="0.45">
      <c r="A722" s="8"/>
      <c r="B722" s="8"/>
      <c r="C722" s="8"/>
      <c r="D722" s="8"/>
      <c r="E722" s="8"/>
      <c r="F722" s="8"/>
      <c r="G722" s="8"/>
      <c r="H722" s="31"/>
      <c r="I722" s="31"/>
      <c r="J722" s="31"/>
      <c r="K722" s="32">
        <f>(1.12*1000)</f>
        <v>1120</v>
      </c>
      <c r="L722" s="33" t="s">
        <v>0</v>
      </c>
      <c r="M722" s="34">
        <f>(2.22*1000)</f>
        <v>2220</v>
      </c>
      <c r="N722" s="31"/>
      <c r="O722" s="31"/>
    </row>
    <row r="723" spans="1:15" hidden="1" x14ac:dyDescent="0.45">
      <c r="A723" s="14" t="s">
        <v>1</v>
      </c>
      <c r="B723" s="14"/>
      <c r="C723" s="14"/>
      <c r="D723" s="14"/>
      <c r="E723" s="14" t="e">
        <f>(width*1000)</f>
        <v>#NAME?</v>
      </c>
      <c r="F723" s="14"/>
      <c r="G723" s="15"/>
      <c r="H723" s="16">
        <f>(1.3*1000)</f>
        <v>1300</v>
      </c>
      <c r="I723" s="16">
        <f>(1.12*1000)</f>
        <v>1120</v>
      </c>
      <c r="J723" s="14" t="e">
        <f>(height*1000)</f>
        <v>#NAME?</v>
      </c>
      <c r="K723" s="16">
        <f>(2.22*1000)</f>
        <v>2220</v>
      </c>
      <c r="L723" s="15"/>
      <c r="M723" s="17">
        <f>(2.27*1000)</f>
        <v>2270</v>
      </c>
      <c r="N723" s="18">
        <v>2.9510000000000001</v>
      </c>
      <c r="O723" s="14"/>
    </row>
    <row r="724" spans="1:15" hidden="1" x14ac:dyDescent="0.45">
      <c r="A724" s="8" t="s">
        <v>57</v>
      </c>
      <c r="B724" s="8"/>
      <c r="C724" s="8"/>
      <c r="D724" s="8"/>
      <c r="E724" s="8"/>
      <c r="F724" s="8"/>
      <c r="G724" s="9"/>
      <c r="H724" s="8" t="s">
        <v>8</v>
      </c>
      <c r="I724" s="8" t="s">
        <v>43</v>
      </c>
      <c r="J724" s="8"/>
      <c r="K724" s="19">
        <f>IF((H723&gt;0),(H723),IF((I723)&gt;0,(I723),(E723)))</f>
        <v>1300</v>
      </c>
      <c r="L724" s="20" t="s">
        <v>0</v>
      </c>
      <c r="M724" s="21">
        <f>IF((M723&gt;0),(M723),IF((K723)&gt;0,(K723),(J723)))</f>
        <v>2270</v>
      </c>
      <c r="N724" s="22">
        <f>IF((N723=""),(O724),IF((N723)&gt;0,(N723),(O724)))</f>
        <v>2.9510000000000001</v>
      </c>
      <c r="O724" s="22">
        <v>2.4864000000000002</v>
      </c>
    </row>
    <row r="725" spans="1:15" hidden="1" x14ac:dyDescent="0.45">
      <c r="A725" s="8"/>
      <c r="B725" s="8"/>
      <c r="C725" s="8"/>
      <c r="D725" s="8"/>
      <c r="E725" s="8"/>
      <c r="F725" s="8"/>
      <c r="G725" s="8"/>
      <c r="H725" s="31"/>
      <c r="I725" s="31"/>
      <c r="J725" s="31"/>
      <c r="K725" s="32">
        <f>(1.12*1000)</f>
        <v>1120</v>
      </c>
      <c r="L725" s="33" t="s">
        <v>0</v>
      </c>
      <c r="M725" s="34">
        <f>(2.22*1000)</f>
        <v>2220</v>
      </c>
      <c r="N725" s="31"/>
      <c r="O725" s="31"/>
    </row>
    <row r="726" spans="1:15" hidden="1" x14ac:dyDescent="0.45">
      <c r="A726" s="14" t="s">
        <v>1</v>
      </c>
      <c r="B726" s="14"/>
      <c r="C726" s="14"/>
      <c r="D726" s="14"/>
      <c r="E726" s="14" t="e">
        <f>(width*1000)</f>
        <v>#NAME?</v>
      </c>
      <c r="F726" s="14"/>
      <c r="G726" s="15"/>
      <c r="H726" s="16">
        <f>(1.3*1000)</f>
        <v>1300</v>
      </c>
      <c r="I726" s="16">
        <f>(1.12*1000)</f>
        <v>1120</v>
      </c>
      <c r="J726" s="14" t="e">
        <f>(height*1000)</f>
        <v>#NAME?</v>
      </c>
      <c r="K726" s="16">
        <f>(2.22*1000)</f>
        <v>2220</v>
      </c>
      <c r="L726" s="15"/>
      <c r="M726" s="17">
        <f>(2.27*1000)</f>
        <v>2270</v>
      </c>
      <c r="N726" s="18">
        <v>2.9510000000000001</v>
      </c>
      <c r="O726" s="14"/>
    </row>
    <row r="727" spans="1:15" hidden="1" x14ac:dyDescent="0.45">
      <c r="A727" s="8" t="s">
        <v>59</v>
      </c>
      <c r="B727" s="8"/>
      <c r="C727" s="8"/>
      <c r="D727" s="8"/>
      <c r="E727" s="8"/>
      <c r="F727" s="8"/>
      <c r="G727" s="9"/>
      <c r="H727" s="8" t="s">
        <v>8</v>
      </c>
      <c r="I727" s="8" t="s">
        <v>43</v>
      </c>
      <c r="J727" s="8"/>
      <c r="K727" s="19">
        <f>IF((H726&gt;0),(H726),IF((I726)&gt;0,(I726),(E726)))</f>
        <v>1300</v>
      </c>
      <c r="L727" s="20" t="s">
        <v>0</v>
      </c>
      <c r="M727" s="21">
        <f>IF((M726&gt;0),(M726),IF((K726)&gt;0,(K726),(J726)))</f>
        <v>2270</v>
      </c>
      <c r="N727" s="22">
        <f>IF((N726=""),(O727),IF((N726)&gt;0,(N726),(O727)))</f>
        <v>2.9510000000000001</v>
      </c>
      <c r="O727" s="22">
        <v>2.4864000000000002</v>
      </c>
    </row>
    <row r="728" spans="1:15" hidden="1" x14ac:dyDescent="0.45">
      <c r="A728" s="8"/>
      <c r="B728" s="8"/>
      <c r="C728" s="8"/>
      <c r="D728" s="8"/>
      <c r="E728" s="8"/>
      <c r="F728" s="8"/>
      <c r="G728" s="8"/>
      <c r="H728" s="31"/>
      <c r="I728" s="31"/>
      <c r="J728" s="31"/>
      <c r="K728" s="32">
        <f>(1.12*1000)</f>
        <v>1120</v>
      </c>
      <c r="L728" s="33" t="s">
        <v>0</v>
      </c>
      <c r="M728" s="34">
        <f>(2.22*1000)</f>
        <v>2220</v>
      </c>
      <c r="N728" s="31"/>
      <c r="O728" s="31"/>
    </row>
    <row r="729" spans="1:15" hidden="1" x14ac:dyDescent="0.45">
      <c r="A729" s="14" t="s">
        <v>1</v>
      </c>
      <c r="B729" s="14"/>
      <c r="C729" s="14"/>
      <c r="D729" s="14"/>
      <c r="E729" s="14" t="e">
        <f>(width*1000)</f>
        <v>#NAME?</v>
      </c>
      <c r="F729" s="14"/>
      <c r="G729" s="15"/>
      <c r="H729" s="16">
        <f>(1.3*1000)</f>
        <v>1300</v>
      </c>
      <c r="I729" s="16">
        <f>(1.12*1000)</f>
        <v>1120</v>
      </c>
      <c r="J729" s="14" t="e">
        <f>(height*1000)</f>
        <v>#NAME?</v>
      </c>
      <c r="K729" s="16">
        <f>(2.22*1000)</f>
        <v>2220</v>
      </c>
      <c r="L729" s="15"/>
      <c r="M729" s="17">
        <f>(2.27*1000)</f>
        <v>2270</v>
      </c>
      <c r="N729" s="18">
        <v>2.9510000000000001</v>
      </c>
      <c r="O729" s="14"/>
    </row>
    <row r="730" spans="1:15" hidden="1" x14ac:dyDescent="0.45">
      <c r="A730" s="8" t="s">
        <v>61</v>
      </c>
      <c r="B730" s="8"/>
      <c r="C730" s="8"/>
      <c r="D730" s="8"/>
      <c r="E730" s="8"/>
      <c r="F730" s="8"/>
      <c r="G730" s="9"/>
      <c r="H730" s="8" t="s">
        <v>8</v>
      </c>
      <c r="I730" s="8" t="s">
        <v>43</v>
      </c>
      <c r="J730" s="8"/>
      <c r="K730" s="19">
        <f>IF((H729&gt;0),(H729),IF((I729)&gt;0,(I729),(E729)))</f>
        <v>1300</v>
      </c>
      <c r="L730" s="20" t="s">
        <v>0</v>
      </c>
      <c r="M730" s="21">
        <f>IF((M729&gt;0),(M729),IF((K729)&gt;0,(K729),(J729)))</f>
        <v>2270</v>
      </c>
      <c r="N730" s="22">
        <f>IF((N729=""),(O730),IF((N729)&gt;0,(N729),(O730)))</f>
        <v>2.9510000000000001</v>
      </c>
      <c r="O730" s="22">
        <v>2.4864000000000002</v>
      </c>
    </row>
    <row r="731" spans="1:15" hidden="1" x14ac:dyDescent="0.45">
      <c r="A731" s="8"/>
      <c r="B731" s="8"/>
      <c r="C731" s="8"/>
      <c r="D731" s="8"/>
      <c r="E731" s="8"/>
      <c r="F731" s="8"/>
      <c r="G731" s="8"/>
      <c r="H731" s="31"/>
      <c r="I731" s="31"/>
      <c r="J731" s="31"/>
      <c r="K731" s="32">
        <f>(1.12*1000)</f>
        <v>1120</v>
      </c>
      <c r="L731" s="33" t="s">
        <v>0</v>
      </c>
      <c r="M731" s="34">
        <f>(2.22*1000)</f>
        <v>2220</v>
      </c>
      <c r="N731" s="31"/>
      <c r="O731" s="31"/>
    </row>
    <row r="732" spans="1:15" hidden="1" x14ac:dyDescent="0.45">
      <c r="A732" s="14" t="s">
        <v>1</v>
      </c>
      <c r="B732" s="14"/>
      <c r="C732" s="14"/>
      <c r="D732" s="14"/>
      <c r="E732" s="14" t="e">
        <f>(width*1000)</f>
        <v>#NAME?</v>
      </c>
      <c r="F732" s="14"/>
      <c r="G732" s="15"/>
      <c r="H732" s="16">
        <f>(1.3*1000)</f>
        <v>1300</v>
      </c>
      <c r="I732" s="16">
        <f>(1.12*1000)</f>
        <v>1120</v>
      </c>
      <c r="J732" s="14" t="e">
        <f>(height*1000)</f>
        <v>#NAME?</v>
      </c>
      <c r="K732" s="16">
        <f>(2.22*1000)</f>
        <v>2220</v>
      </c>
      <c r="L732" s="15"/>
      <c r="M732" s="17">
        <f>(2.27*1000)</f>
        <v>2270</v>
      </c>
      <c r="N732" s="18">
        <v>2.9510000000000001</v>
      </c>
      <c r="O732" s="14"/>
    </row>
    <row r="733" spans="1:15" hidden="1" x14ac:dyDescent="0.45">
      <c r="A733" s="8" t="s">
        <v>63</v>
      </c>
      <c r="B733" s="8"/>
      <c r="C733" s="8"/>
      <c r="D733" s="8"/>
      <c r="E733" s="8"/>
      <c r="F733" s="8"/>
      <c r="G733" s="9"/>
      <c r="H733" s="8" t="s">
        <v>8</v>
      </c>
      <c r="I733" s="8" t="s">
        <v>43</v>
      </c>
      <c r="J733" s="8"/>
      <c r="K733" s="19">
        <f>IF((H732&gt;0),(H732),IF((I732)&gt;0,(I732),(E732)))</f>
        <v>1300</v>
      </c>
      <c r="L733" s="20" t="s">
        <v>0</v>
      </c>
      <c r="M733" s="21">
        <f>IF((M732&gt;0),(M732),IF((K732)&gt;0,(K732),(J732)))</f>
        <v>2270</v>
      </c>
      <c r="N733" s="22">
        <f>IF((N732=""),(O733),IF((N732)&gt;0,(N732),(O733)))</f>
        <v>2.9510000000000001</v>
      </c>
      <c r="O733" s="22">
        <v>2.4864000000000002</v>
      </c>
    </row>
    <row r="734" spans="1:15" hidden="1" x14ac:dyDescent="0.45">
      <c r="A734" s="8"/>
      <c r="B734" s="8"/>
      <c r="C734" s="8"/>
      <c r="D734" s="8"/>
      <c r="E734" s="8"/>
      <c r="F734" s="8"/>
      <c r="G734" s="8"/>
      <c r="H734" s="31"/>
      <c r="I734" s="31"/>
      <c r="J734" s="31"/>
      <c r="K734" s="32">
        <f>(1.12*1000)</f>
        <v>1120</v>
      </c>
      <c r="L734" s="33" t="s">
        <v>0</v>
      </c>
      <c r="M734" s="34">
        <f>(2.22*1000)</f>
        <v>2220</v>
      </c>
      <c r="N734" s="31"/>
      <c r="O734" s="31"/>
    </row>
    <row r="735" spans="1:15" hidden="1" x14ac:dyDescent="0.45">
      <c r="A735" s="14" t="s">
        <v>1</v>
      </c>
      <c r="B735" s="14"/>
      <c r="C735" s="14"/>
      <c r="D735" s="14"/>
      <c r="E735" s="14" t="e">
        <f>(width*1000)</f>
        <v>#NAME?</v>
      </c>
      <c r="F735" s="14"/>
      <c r="G735" s="15"/>
      <c r="H735" s="16">
        <f>(1.3*1000)</f>
        <v>1300</v>
      </c>
      <c r="I735" s="16">
        <f>(1.12*1000)</f>
        <v>1120</v>
      </c>
      <c r="J735" s="14" t="e">
        <f>(height*1000)</f>
        <v>#NAME?</v>
      </c>
      <c r="K735" s="16">
        <f>(2.22*1000)</f>
        <v>2220</v>
      </c>
      <c r="L735" s="15"/>
      <c r="M735" s="17">
        <f>(2.27*1000)</f>
        <v>2270</v>
      </c>
      <c r="N735" s="18">
        <v>2.9510000000000001</v>
      </c>
      <c r="O735" s="14"/>
    </row>
    <row r="736" spans="1:15" hidden="1" x14ac:dyDescent="0.45">
      <c r="A736" s="8" t="s">
        <v>65</v>
      </c>
      <c r="B736" s="8"/>
      <c r="C736" s="8"/>
      <c r="D736" s="8"/>
      <c r="E736" s="8"/>
      <c r="F736" s="8"/>
      <c r="G736" s="9"/>
      <c r="H736" s="8" t="s">
        <v>8</v>
      </c>
      <c r="I736" s="8" t="s">
        <v>43</v>
      </c>
      <c r="J736" s="8"/>
      <c r="K736" s="19">
        <f>IF((H735&gt;0),(H735),IF((I735)&gt;0,(I735),(E735)))</f>
        <v>1300</v>
      </c>
      <c r="L736" s="20" t="s">
        <v>0</v>
      </c>
      <c r="M736" s="21">
        <f>IF((M735&gt;0),(M735),IF((K735)&gt;0,(K735),(J735)))</f>
        <v>2270</v>
      </c>
      <c r="N736" s="22">
        <f>IF((N735=""),(O736),IF((N735)&gt;0,(N735),(O736)))</f>
        <v>2.9510000000000001</v>
      </c>
      <c r="O736" s="22">
        <v>2.4864000000000002</v>
      </c>
    </row>
    <row r="737" spans="1:15" hidden="1" x14ac:dyDescent="0.45">
      <c r="A737" s="8"/>
      <c r="B737" s="8"/>
      <c r="C737" s="8"/>
      <c r="D737" s="8"/>
      <c r="E737" s="8"/>
      <c r="F737" s="8"/>
      <c r="G737" s="8"/>
      <c r="H737" s="31"/>
      <c r="I737" s="31"/>
      <c r="J737" s="31"/>
      <c r="K737" s="32">
        <f>(1.12*1000)</f>
        <v>1120</v>
      </c>
      <c r="L737" s="33" t="s">
        <v>0</v>
      </c>
      <c r="M737" s="34">
        <f>(2.22*1000)</f>
        <v>2220</v>
      </c>
      <c r="N737" s="31"/>
      <c r="O737" s="31"/>
    </row>
    <row r="738" spans="1:15" hidden="1" x14ac:dyDescent="0.45">
      <c r="A738" s="14" t="s">
        <v>1</v>
      </c>
      <c r="B738" s="14"/>
      <c r="C738" s="14"/>
      <c r="D738" s="14"/>
      <c r="E738" s="14" t="e">
        <f>(width*1000)</f>
        <v>#NAME?</v>
      </c>
      <c r="F738" s="14"/>
      <c r="G738" s="15"/>
      <c r="H738" s="16">
        <f>(1.3*1000)</f>
        <v>1300</v>
      </c>
      <c r="I738" s="16">
        <f>(1.12*1000)</f>
        <v>1120</v>
      </c>
      <c r="J738" s="14" t="e">
        <f>(height*1000)</f>
        <v>#NAME?</v>
      </c>
      <c r="K738" s="16">
        <f>(2.22*1000)</f>
        <v>2220</v>
      </c>
      <c r="L738" s="15"/>
      <c r="M738" s="17">
        <f>(2.27*1000)</f>
        <v>2270</v>
      </c>
      <c r="N738" s="18">
        <v>2.9510000000000001</v>
      </c>
      <c r="O738" s="14"/>
    </row>
    <row r="739" spans="1:15" hidden="1" x14ac:dyDescent="0.45">
      <c r="A739" s="8" t="s">
        <v>68</v>
      </c>
      <c r="B739" s="8"/>
      <c r="C739" s="8"/>
      <c r="D739" s="8"/>
      <c r="E739" s="8"/>
      <c r="F739" s="8"/>
      <c r="G739" s="9"/>
      <c r="H739" s="8" t="s">
        <v>8</v>
      </c>
      <c r="I739" s="8" t="s">
        <v>43</v>
      </c>
      <c r="J739" s="8"/>
      <c r="K739" s="19">
        <f>IF((H738&gt;0),(H738),IF((I738)&gt;0,(I738),(E738)))</f>
        <v>1300</v>
      </c>
      <c r="L739" s="20" t="s">
        <v>0</v>
      </c>
      <c r="M739" s="21">
        <f>IF((M738&gt;0),(M738),IF((K738)&gt;0,(K738),(J738)))</f>
        <v>2270</v>
      </c>
      <c r="N739" s="22">
        <f>IF((N738=""),(O739),IF((N738)&gt;0,(N738),(O739)))</f>
        <v>2.9510000000000001</v>
      </c>
      <c r="O739" s="22">
        <v>2.4864000000000002</v>
      </c>
    </row>
    <row r="740" spans="1:15" hidden="1" x14ac:dyDescent="0.45">
      <c r="A740" s="8"/>
      <c r="B740" s="8"/>
      <c r="C740" s="8"/>
      <c r="D740" s="8"/>
      <c r="E740" s="8"/>
      <c r="F740" s="8"/>
      <c r="G740" s="8"/>
      <c r="H740" s="31"/>
      <c r="I740" s="31"/>
      <c r="J740" s="31"/>
      <c r="K740" s="32">
        <f>(1.12*1000)</f>
        <v>1120</v>
      </c>
      <c r="L740" s="33" t="s">
        <v>0</v>
      </c>
      <c r="M740" s="34">
        <f>(2.22*1000)</f>
        <v>2220</v>
      </c>
      <c r="N740" s="31"/>
      <c r="O740" s="31"/>
    </row>
    <row r="741" spans="1:15" hidden="1" x14ac:dyDescent="0.45">
      <c r="A741" s="14" t="s">
        <v>1</v>
      </c>
      <c r="B741" s="14"/>
      <c r="C741" s="14"/>
      <c r="D741" s="14"/>
      <c r="E741" s="14" t="e">
        <f>(width*1000)</f>
        <v>#NAME?</v>
      </c>
      <c r="F741" s="14"/>
      <c r="G741" s="15"/>
      <c r="H741" s="16">
        <f>(1.3*1000)</f>
        <v>1300</v>
      </c>
      <c r="I741" s="16">
        <f>(1.12*1000)</f>
        <v>1120</v>
      </c>
      <c r="J741" s="14" t="e">
        <f>(height*1000)</f>
        <v>#NAME?</v>
      </c>
      <c r="K741" s="16">
        <f>(2.22*1000)</f>
        <v>2220</v>
      </c>
      <c r="L741" s="15"/>
      <c r="M741" s="17">
        <f>(2.27*1000)</f>
        <v>2270</v>
      </c>
      <c r="N741" s="18">
        <v>2.9510000000000001</v>
      </c>
      <c r="O741" s="14"/>
    </row>
    <row r="742" spans="1:15" hidden="1" x14ac:dyDescent="0.45">
      <c r="A742" s="8" t="s">
        <v>71</v>
      </c>
      <c r="B742" s="8"/>
      <c r="C742" s="8"/>
      <c r="D742" s="8"/>
      <c r="E742" s="8"/>
      <c r="F742" s="8"/>
      <c r="G742" s="9"/>
      <c r="H742" s="8" t="s">
        <v>8</v>
      </c>
      <c r="I742" s="8" t="s">
        <v>43</v>
      </c>
      <c r="J742" s="8"/>
      <c r="K742" s="19">
        <f>IF((H741&gt;0),(H741),IF((I741)&gt;0,(I741),(E741)))</f>
        <v>1300</v>
      </c>
      <c r="L742" s="20" t="s">
        <v>0</v>
      </c>
      <c r="M742" s="21">
        <f>IF((M741&gt;0),(M741),IF((K741)&gt;0,(K741),(J741)))</f>
        <v>2270</v>
      </c>
      <c r="N742" s="22">
        <f>IF((N741=""),(O742),IF((N741)&gt;0,(N741),(O742)))</f>
        <v>2.9510000000000001</v>
      </c>
      <c r="O742" s="22">
        <v>2.4864000000000002</v>
      </c>
    </row>
    <row r="743" spans="1:15" hidden="1" x14ac:dyDescent="0.45">
      <c r="A743" s="8"/>
      <c r="B743" s="8"/>
      <c r="C743" s="8"/>
      <c r="D743" s="8"/>
      <c r="E743" s="8"/>
      <c r="F743" s="8"/>
      <c r="G743" s="8"/>
      <c r="H743" s="31"/>
      <c r="I743" s="31"/>
      <c r="J743" s="31"/>
      <c r="K743" s="32">
        <f>(1.12*1000)</f>
        <v>1120</v>
      </c>
      <c r="L743" s="33" t="s">
        <v>0</v>
      </c>
      <c r="M743" s="34">
        <f>(2.22*1000)</f>
        <v>2220</v>
      </c>
      <c r="N743" s="31"/>
      <c r="O743" s="31"/>
    </row>
    <row r="744" spans="1:15" hidden="1" x14ac:dyDescent="0.45">
      <c r="A744" s="14" t="s">
        <v>1</v>
      </c>
      <c r="B744" s="14"/>
      <c r="C744" s="14"/>
      <c r="D744" s="14"/>
      <c r="E744" s="14" t="e">
        <f>(width*1000)</f>
        <v>#NAME?</v>
      </c>
      <c r="F744" s="14"/>
      <c r="G744" s="15"/>
      <c r="H744" s="16">
        <f>(1.3*1000)</f>
        <v>1300</v>
      </c>
      <c r="I744" s="16">
        <f>(1.12*1000)</f>
        <v>1120</v>
      </c>
      <c r="J744" s="14" t="e">
        <f>(height*1000)</f>
        <v>#NAME?</v>
      </c>
      <c r="K744" s="16">
        <f>(2.22*1000)</f>
        <v>2220</v>
      </c>
      <c r="L744" s="15"/>
      <c r="M744" s="17">
        <f>(2.27*1000)</f>
        <v>2270</v>
      </c>
      <c r="N744" s="18">
        <v>2.9510000000000001</v>
      </c>
      <c r="O744" s="14"/>
    </row>
    <row r="745" spans="1:15" hidden="1" x14ac:dyDescent="0.45">
      <c r="A745" s="8" t="s">
        <v>74</v>
      </c>
      <c r="B745" s="8"/>
      <c r="C745" s="8"/>
      <c r="D745" s="8"/>
      <c r="E745" s="8"/>
      <c r="F745" s="8"/>
      <c r="G745" s="9"/>
      <c r="H745" s="8" t="s">
        <v>8</v>
      </c>
      <c r="I745" s="8" t="s">
        <v>43</v>
      </c>
      <c r="J745" s="8"/>
      <c r="K745" s="19">
        <f>IF((H744&gt;0),(H744),IF((I744)&gt;0,(I744),(E744)))</f>
        <v>1300</v>
      </c>
      <c r="L745" s="20" t="s">
        <v>0</v>
      </c>
      <c r="M745" s="21">
        <f>IF((M744&gt;0),(M744),IF((K744)&gt;0,(K744),(J744)))</f>
        <v>2270</v>
      </c>
      <c r="N745" s="22">
        <f>IF((N744=""),(O745),IF((N744)&gt;0,(N744),(O745)))</f>
        <v>2.9510000000000001</v>
      </c>
      <c r="O745" s="22">
        <v>2.4864000000000002</v>
      </c>
    </row>
    <row r="746" spans="1:15" hidden="1" x14ac:dyDescent="0.45">
      <c r="A746" s="8"/>
      <c r="B746" s="8"/>
      <c r="C746" s="8"/>
      <c r="D746" s="8"/>
      <c r="E746" s="8"/>
      <c r="F746" s="8"/>
      <c r="G746" s="8"/>
      <c r="H746" s="31"/>
      <c r="I746" s="31"/>
      <c r="J746" s="31"/>
      <c r="K746" s="32">
        <f>(1.12*1000)</f>
        <v>1120</v>
      </c>
      <c r="L746" s="33" t="s">
        <v>0</v>
      </c>
      <c r="M746" s="34">
        <f>(2.22*1000)</f>
        <v>2220</v>
      </c>
      <c r="N746" s="31"/>
      <c r="O746" s="31"/>
    </row>
    <row r="747" spans="1:15" hidden="1" x14ac:dyDescent="0.45">
      <c r="A747" s="14" t="s">
        <v>1</v>
      </c>
      <c r="B747" s="14"/>
      <c r="C747" s="14"/>
      <c r="D747" s="14"/>
      <c r="E747" s="14" t="e">
        <f>(width*1000)</f>
        <v>#NAME?</v>
      </c>
      <c r="F747" s="14"/>
      <c r="G747" s="15"/>
      <c r="H747" s="16">
        <f>(1.3*1000)</f>
        <v>1300</v>
      </c>
      <c r="I747" s="16">
        <f>(1.12*1000)</f>
        <v>1120</v>
      </c>
      <c r="J747" s="14" t="e">
        <f>(height*1000)</f>
        <v>#NAME?</v>
      </c>
      <c r="K747" s="16">
        <f>(2.22*1000)</f>
        <v>2220</v>
      </c>
      <c r="L747" s="15"/>
      <c r="M747" s="17">
        <f>(2.27*1000)</f>
        <v>2270</v>
      </c>
      <c r="N747" s="18">
        <v>2.9510000000000001</v>
      </c>
      <c r="O747" s="14"/>
    </row>
    <row r="748" spans="1:15" hidden="1" x14ac:dyDescent="0.45">
      <c r="A748" s="8" t="s">
        <v>76</v>
      </c>
      <c r="B748" s="8"/>
      <c r="C748" s="8"/>
      <c r="D748" s="8"/>
      <c r="E748" s="8"/>
      <c r="F748" s="8"/>
      <c r="G748" s="9"/>
      <c r="H748" s="8" t="s">
        <v>8</v>
      </c>
      <c r="I748" s="8" t="s">
        <v>43</v>
      </c>
      <c r="J748" s="8"/>
      <c r="K748" s="19">
        <f>IF((H747&gt;0),(H747),IF((I747)&gt;0,(I747),(E747)))</f>
        <v>1300</v>
      </c>
      <c r="L748" s="20" t="s">
        <v>0</v>
      </c>
      <c r="M748" s="21">
        <f>IF((M747&gt;0),(M747),IF((K747)&gt;0,(K747),(J747)))</f>
        <v>2270</v>
      </c>
      <c r="N748" s="22">
        <f>IF((N747=""),(O748),IF((N747)&gt;0,(N747),(O748)))</f>
        <v>2.9510000000000001</v>
      </c>
      <c r="O748" s="22">
        <v>2.4864000000000002</v>
      </c>
    </row>
    <row r="749" spans="1:15" hidden="1" x14ac:dyDescent="0.45">
      <c r="A749" s="8"/>
      <c r="B749" s="8"/>
      <c r="C749" s="8"/>
      <c r="D749" s="8"/>
      <c r="E749" s="8"/>
      <c r="F749" s="8"/>
      <c r="G749" s="8"/>
      <c r="H749" s="31"/>
      <c r="I749" s="31"/>
      <c r="J749" s="31"/>
      <c r="K749" s="32">
        <f>(1.12*1000)</f>
        <v>1120</v>
      </c>
      <c r="L749" s="33" t="s">
        <v>0</v>
      </c>
      <c r="M749" s="34">
        <f>(2.22*1000)</f>
        <v>2220</v>
      </c>
      <c r="N749" s="31"/>
      <c r="O749" s="31"/>
    </row>
    <row r="750" spans="1:15" hidden="1" x14ac:dyDescent="0.45">
      <c r="A750" s="14" t="s">
        <v>1</v>
      </c>
      <c r="B750" s="14"/>
      <c r="C750" s="14"/>
      <c r="D750" s="14"/>
      <c r="E750" s="14" t="e">
        <f>(width*1000)</f>
        <v>#NAME?</v>
      </c>
      <c r="F750" s="14"/>
      <c r="G750" s="15"/>
      <c r="H750" s="16">
        <f>(1.3*1000)</f>
        <v>1300</v>
      </c>
      <c r="I750" s="16">
        <f>(1.12*1000)</f>
        <v>1120</v>
      </c>
      <c r="J750" s="14" t="e">
        <f>(height*1000)</f>
        <v>#NAME?</v>
      </c>
      <c r="K750" s="16">
        <f>(2.22*1000)</f>
        <v>2220</v>
      </c>
      <c r="L750" s="15"/>
      <c r="M750" s="17">
        <f>(2.27*1000)</f>
        <v>2270</v>
      </c>
      <c r="N750" s="18">
        <v>2.9510000000000001</v>
      </c>
      <c r="O750" s="14"/>
    </row>
    <row r="751" spans="1:15" hidden="1" x14ac:dyDescent="0.45">
      <c r="A751" s="8" t="s">
        <v>78</v>
      </c>
      <c r="B751" s="8"/>
      <c r="C751" s="8"/>
      <c r="D751" s="8"/>
      <c r="E751" s="8"/>
      <c r="F751" s="8"/>
      <c r="G751" s="9"/>
      <c r="H751" s="8" t="s">
        <v>8</v>
      </c>
      <c r="I751" s="8" t="s">
        <v>43</v>
      </c>
      <c r="J751" s="8"/>
      <c r="K751" s="19">
        <f>IF((H750&gt;0),(H750),IF((I750)&gt;0,(I750),(E750)))</f>
        <v>1300</v>
      </c>
      <c r="L751" s="20" t="s">
        <v>0</v>
      </c>
      <c r="M751" s="21">
        <f>IF((M750&gt;0),(M750),IF((K750)&gt;0,(K750),(J750)))</f>
        <v>2270</v>
      </c>
      <c r="N751" s="22">
        <f>IF((N750=""),(O751),IF((N750)&gt;0,(N750),(O751)))</f>
        <v>2.9510000000000001</v>
      </c>
      <c r="O751" s="22">
        <v>2.4864000000000002</v>
      </c>
    </row>
    <row r="752" spans="1:15" hidden="1" x14ac:dyDescent="0.45">
      <c r="A752" s="8"/>
      <c r="B752" s="8"/>
      <c r="C752" s="8"/>
      <c r="D752" s="8"/>
      <c r="E752" s="8"/>
      <c r="F752" s="8"/>
      <c r="G752" s="8"/>
      <c r="H752" s="31"/>
      <c r="I752" s="31"/>
      <c r="J752" s="31"/>
      <c r="K752" s="32">
        <f>(1.12*1000)</f>
        <v>1120</v>
      </c>
      <c r="L752" s="33" t="s">
        <v>0</v>
      </c>
      <c r="M752" s="34">
        <f>(2.22*1000)</f>
        <v>2220</v>
      </c>
      <c r="N752" s="31"/>
      <c r="O752" s="31"/>
    </row>
    <row r="753" spans="1:17" hidden="1" x14ac:dyDescent="0.45">
      <c r="A753" s="14" t="s">
        <v>1</v>
      </c>
      <c r="B753" s="14"/>
      <c r="C753" s="14"/>
      <c r="D753" s="14"/>
      <c r="E753" s="14" t="e">
        <f>(width*1000)</f>
        <v>#NAME?</v>
      </c>
      <c r="F753" s="14"/>
      <c r="G753" s="15"/>
      <c r="H753" s="16">
        <f>(1.3*1000)</f>
        <v>1300</v>
      </c>
      <c r="I753" s="16">
        <f>(1.12*1000)</f>
        <v>1120</v>
      </c>
      <c r="J753" s="14" t="e">
        <f>(height*1000)</f>
        <v>#NAME?</v>
      </c>
      <c r="K753" s="16">
        <f>(2.22*1000)</f>
        <v>2220</v>
      </c>
      <c r="L753" s="15"/>
      <c r="M753" s="17">
        <f>(2.27*1000)</f>
        <v>2270</v>
      </c>
      <c r="N753" s="18">
        <v>2.9510000000000001</v>
      </c>
      <c r="O753" s="14"/>
    </row>
    <row r="754" spans="1:17" hidden="1" x14ac:dyDescent="0.45">
      <c r="A754" s="8" t="s">
        <v>82</v>
      </c>
      <c r="B754" s="8"/>
      <c r="C754" s="8"/>
      <c r="D754" s="8"/>
      <c r="E754" s="8"/>
      <c r="F754" s="8"/>
      <c r="G754" s="9"/>
      <c r="H754" s="8" t="s">
        <v>8</v>
      </c>
      <c r="I754" s="8" t="s">
        <v>43</v>
      </c>
      <c r="J754" s="8"/>
      <c r="K754" s="19">
        <f>IF((H753&gt;0),(H753),IF((I753)&gt;0,(I753),(E753)))</f>
        <v>1300</v>
      </c>
      <c r="L754" s="20" t="s">
        <v>0</v>
      </c>
      <c r="M754" s="21">
        <f>IF((M753&gt;0),(M753),IF((K753)&gt;0,(K753),(J753)))</f>
        <v>2270</v>
      </c>
      <c r="N754" s="22">
        <f>IF((N753=""),(O754),IF((N753)&gt;0,(N753),(O754)))</f>
        <v>2.9510000000000001</v>
      </c>
      <c r="O754" s="22">
        <v>2.4864000000000002</v>
      </c>
    </row>
    <row r="755" spans="1:17" hidden="1" x14ac:dyDescent="0.45">
      <c r="A755" s="8"/>
      <c r="B755" s="8"/>
      <c r="C755" s="8"/>
      <c r="D755" s="8"/>
      <c r="E755" s="8"/>
      <c r="F755" s="8"/>
      <c r="G755" s="8"/>
      <c r="H755" s="31"/>
      <c r="I755" s="31"/>
      <c r="J755" s="31"/>
      <c r="K755" s="32">
        <f>(1.12*1000)</f>
        <v>1120</v>
      </c>
      <c r="L755" s="33" t="s">
        <v>0</v>
      </c>
      <c r="M755" s="34">
        <f>(2.22*1000)</f>
        <v>2220</v>
      </c>
      <c r="N755" s="31"/>
      <c r="O755" s="31"/>
    </row>
    <row r="756" spans="1:17" hidden="1" x14ac:dyDescent="0.45">
      <c r="A756" s="14" t="s">
        <v>1</v>
      </c>
      <c r="B756" s="14"/>
      <c r="C756" s="14"/>
      <c r="D756" s="14"/>
      <c r="E756" s="14" t="e">
        <f>(width*1000)</f>
        <v>#NAME?</v>
      </c>
      <c r="F756" s="14"/>
      <c r="G756" s="15"/>
      <c r="H756" s="16">
        <f>(1.3*1000)</f>
        <v>1300</v>
      </c>
      <c r="I756" s="16">
        <f>(1.12*1000)</f>
        <v>1120</v>
      </c>
      <c r="J756" s="14" t="e">
        <f>(height*1000)</f>
        <v>#NAME?</v>
      </c>
      <c r="K756" s="16">
        <f>(2.22*1000)</f>
        <v>2220</v>
      </c>
      <c r="L756" s="15"/>
      <c r="M756" s="17">
        <f>(2.27*1000)</f>
        <v>2270</v>
      </c>
      <c r="N756" s="18">
        <v>2.9510000000000001</v>
      </c>
      <c r="O756" s="14"/>
    </row>
    <row r="757" spans="1:17" hidden="1" x14ac:dyDescent="0.45">
      <c r="A757" s="8" t="s">
        <v>85</v>
      </c>
      <c r="B757" s="8"/>
      <c r="C757" s="8"/>
      <c r="D757" s="8"/>
      <c r="E757" s="8"/>
      <c r="F757" s="8"/>
      <c r="G757" s="9"/>
      <c r="H757" s="8" t="s">
        <v>8</v>
      </c>
      <c r="I757" s="8" t="s">
        <v>43</v>
      </c>
      <c r="J757" s="8"/>
      <c r="K757" s="19">
        <f>IF((H756&gt;0),(H756),IF((I756)&gt;0,(I756),(E756)))</f>
        <v>1300</v>
      </c>
      <c r="L757" s="20" t="s">
        <v>0</v>
      </c>
      <c r="M757" s="21">
        <f>IF((M756&gt;0),(M756),IF((K756)&gt;0,(K756),(J756)))</f>
        <v>2270</v>
      </c>
      <c r="N757" s="22">
        <f>IF((N756=""),(O757),IF((N756)&gt;0,(N756),(O757)))</f>
        <v>2.9510000000000001</v>
      </c>
      <c r="O757" s="22">
        <v>2.4864000000000002</v>
      </c>
    </row>
    <row r="758" spans="1:17" hidden="1" x14ac:dyDescent="0.45">
      <c r="A758" s="8"/>
      <c r="B758" s="8"/>
      <c r="C758" s="8"/>
      <c r="D758" s="8"/>
      <c r="E758" s="8"/>
      <c r="F758" s="8"/>
      <c r="G758" s="8"/>
      <c r="H758" s="31"/>
      <c r="I758" s="31"/>
      <c r="J758" s="31"/>
      <c r="K758" s="32">
        <f>(1.12*1000)</f>
        <v>1120</v>
      </c>
      <c r="L758" s="33" t="s">
        <v>0</v>
      </c>
      <c r="M758" s="34">
        <f>(2.22*1000)</f>
        <v>2220</v>
      </c>
      <c r="N758" s="31"/>
      <c r="O758" s="31"/>
    </row>
    <row r="759" spans="1:17" hidden="1" x14ac:dyDescent="0.45">
      <c r="A759" s="14" t="s">
        <v>1</v>
      </c>
      <c r="B759" s="14"/>
      <c r="C759" s="14"/>
      <c r="D759" s="14"/>
      <c r="E759" s="14" t="e">
        <f>(width*1000)</f>
        <v>#NAME?</v>
      </c>
      <c r="F759" s="14"/>
      <c r="G759" s="15"/>
      <c r="H759" s="16">
        <f>(1.3*1000)</f>
        <v>1300</v>
      </c>
      <c r="I759" s="16">
        <f>(1.12*1000)</f>
        <v>1120</v>
      </c>
      <c r="J759" s="14" t="e">
        <f>(height*1000)</f>
        <v>#NAME?</v>
      </c>
      <c r="K759" s="16">
        <f>(2.22*1000)</f>
        <v>2220</v>
      </c>
      <c r="L759" s="15"/>
      <c r="M759" s="17">
        <f>(2.27*1000)</f>
        <v>2270</v>
      </c>
      <c r="N759" s="18">
        <v>2.9510000000000001</v>
      </c>
      <c r="O759" s="14"/>
    </row>
    <row r="760" spans="1:17" x14ac:dyDescent="0.45">
      <c r="A760" s="8"/>
      <c r="B760" s="8"/>
      <c r="C760" s="8"/>
      <c r="D760" s="8"/>
      <c r="E760" s="8"/>
      <c r="F760" s="8"/>
      <c r="G760" s="8"/>
      <c r="H760" s="35">
        <v>14</v>
      </c>
      <c r="I760" s="36" t="s">
        <v>43</v>
      </c>
      <c r="J760" s="36"/>
      <c r="K760" s="37">
        <f>IF((H759&gt;0),(H759),IF((I759)&gt;0,(I759),(E759)))</f>
        <v>1300</v>
      </c>
      <c r="L760" s="54" t="s">
        <v>0</v>
      </c>
      <c r="M760" s="38">
        <f>IF((M759&gt;0),(M759),IF((K759)&gt;0,(K759),(J759)))</f>
        <v>2270</v>
      </c>
      <c r="N760" s="39">
        <f>SUM(N715,N718,N721,N724,N727,N730,N733,N736,N739,N742,N745,N748,N751,N754,N757)</f>
        <v>44.265000000000001</v>
      </c>
      <c r="O760" s="39">
        <f>SUM(O715,O718,O721,O724,O727,O730,O733,O736,O739,O742,O745,O748,O751,O754,O757)</f>
        <v>37.296000000000006</v>
      </c>
      <c r="Q760" s="8" t="s">
        <v>124</v>
      </c>
    </row>
    <row r="761" spans="1:17" x14ac:dyDescent="0.45">
      <c r="A761" s="8"/>
      <c r="B761" s="8"/>
      <c r="C761" s="8"/>
      <c r="D761" s="8"/>
      <c r="E761" s="8"/>
      <c r="F761" s="8"/>
      <c r="G761" s="8"/>
      <c r="H761" s="79">
        <v>1</v>
      </c>
      <c r="I761" s="58" t="s">
        <v>131</v>
      </c>
      <c r="J761" s="8"/>
      <c r="K761" s="19">
        <f>(1.12*1000)</f>
        <v>1120</v>
      </c>
      <c r="L761" s="53" t="s">
        <v>0</v>
      </c>
      <c r="M761" s="21">
        <f>(2.22*1000)</f>
        <v>2220</v>
      </c>
      <c r="N761" s="8"/>
      <c r="O761" s="8"/>
    </row>
    <row r="762" spans="1:17" hidden="1" x14ac:dyDescent="0.45">
      <c r="A762" s="14" t="s">
        <v>1</v>
      </c>
      <c r="B762" s="14"/>
      <c r="C762" s="14"/>
      <c r="D762" s="14"/>
      <c r="E762" s="14" t="e">
        <f>(width*1000)</f>
        <v>#NAME?</v>
      </c>
      <c r="F762" s="14"/>
      <c r="G762" s="15"/>
      <c r="H762" s="16">
        <f>(1.4*1000)</f>
        <v>1400</v>
      </c>
      <c r="I762" s="16">
        <f>(1.22*1000)</f>
        <v>1220</v>
      </c>
      <c r="J762" s="14" t="e">
        <f>(height*1000)</f>
        <v>#NAME?</v>
      </c>
      <c r="K762" s="16">
        <f>(2.275*1000)</f>
        <v>2275</v>
      </c>
      <c r="L762" s="15"/>
      <c r="M762" s="17">
        <f>(2.635*1000)</f>
        <v>2635</v>
      </c>
      <c r="N762" s="18">
        <v>3.6890000000000001</v>
      </c>
      <c r="O762" s="14"/>
    </row>
    <row r="763" spans="1:17" hidden="1" x14ac:dyDescent="0.45">
      <c r="A763" s="8" t="s">
        <v>57</v>
      </c>
      <c r="B763" s="8"/>
      <c r="C763" s="8"/>
      <c r="D763" s="8"/>
      <c r="E763" s="8"/>
      <c r="F763" s="8"/>
      <c r="G763" s="9"/>
      <c r="H763" s="8" t="s">
        <v>8</v>
      </c>
      <c r="I763" s="8" t="s">
        <v>43</v>
      </c>
      <c r="J763" s="8"/>
      <c r="K763" s="19">
        <f>IF((H762&gt;0),(H762),IF((I762)&gt;0,(I762),(E762)))</f>
        <v>1400</v>
      </c>
      <c r="L763" s="20" t="s">
        <v>0</v>
      </c>
      <c r="M763" s="21">
        <f>IF((M762&gt;0),(M762),IF((K762)&gt;0,(K762),(J762)))</f>
        <v>2635</v>
      </c>
      <c r="N763" s="22">
        <f>IF((N762=""),(O763),IF((N762)&gt;0,(N762),(O763)))</f>
        <v>3.6890000000000001</v>
      </c>
      <c r="O763" s="22">
        <v>2.7755000000000001</v>
      </c>
    </row>
    <row r="764" spans="1:17" hidden="1" x14ac:dyDescent="0.45">
      <c r="A764" s="8"/>
      <c r="B764" s="8"/>
      <c r="C764" s="8"/>
      <c r="D764" s="8"/>
      <c r="E764" s="8"/>
      <c r="F764" s="8"/>
      <c r="G764" s="8"/>
      <c r="H764" s="31"/>
      <c r="I764" s="31"/>
      <c r="J764" s="31"/>
      <c r="K764" s="32">
        <f>(1.22*1000)</f>
        <v>1220</v>
      </c>
      <c r="L764" s="33" t="s">
        <v>0</v>
      </c>
      <c r="M764" s="34">
        <f>(2.275*1000)</f>
        <v>2275</v>
      </c>
      <c r="N764" s="31"/>
      <c r="O764" s="31"/>
    </row>
    <row r="765" spans="1:17" hidden="1" x14ac:dyDescent="0.45">
      <c r="A765" s="14" t="s">
        <v>1</v>
      </c>
      <c r="B765" s="14"/>
      <c r="C765" s="14"/>
      <c r="D765" s="14"/>
      <c r="E765" s="14" t="e">
        <f>(width*1000)</f>
        <v>#NAME?</v>
      </c>
      <c r="F765" s="14"/>
      <c r="G765" s="15"/>
      <c r="H765" s="16">
        <f>(1.4*1000)</f>
        <v>1400</v>
      </c>
      <c r="I765" s="16">
        <f>(1.22*1000)</f>
        <v>1220</v>
      </c>
      <c r="J765" s="14" t="e">
        <f>(height*1000)</f>
        <v>#NAME?</v>
      </c>
      <c r="K765" s="16">
        <f>(2.275*1000)</f>
        <v>2275</v>
      </c>
      <c r="L765" s="15"/>
      <c r="M765" s="17">
        <f>(2.635*1000)</f>
        <v>2635</v>
      </c>
      <c r="N765" s="18">
        <v>3.6890000000000001</v>
      </c>
      <c r="O765" s="14"/>
    </row>
    <row r="766" spans="1:17" hidden="1" x14ac:dyDescent="0.45">
      <c r="A766" s="8" t="s">
        <v>59</v>
      </c>
      <c r="B766" s="8"/>
      <c r="C766" s="8"/>
      <c r="D766" s="8"/>
      <c r="E766" s="8"/>
      <c r="F766" s="8"/>
      <c r="G766" s="9"/>
      <c r="H766" s="8" t="s">
        <v>8</v>
      </c>
      <c r="I766" s="8" t="s">
        <v>43</v>
      </c>
      <c r="J766" s="8"/>
      <c r="K766" s="19">
        <f>IF((H765&gt;0),(H765),IF((I765)&gt;0,(I765),(E765)))</f>
        <v>1400</v>
      </c>
      <c r="L766" s="20" t="s">
        <v>0</v>
      </c>
      <c r="M766" s="21">
        <f>IF((M765&gt;0),(M765),IF((K765)&gt;0,(K765),(J765)))</f>
        <v>2635</v>
      </c>
      <c r="N766" s="22">
        <f>IF((N765=""),(O766),IF((N765)&gt;0,(N765),(O766)))</f>
        <v>3.6890000000000001</v>
      </c>
      <c r="O766" s="22">
        <v>2.7755000000000001</v>
      </c>
    </row>
    <row r="767" spans="1:17" hidden="1" x14ac:dyDescent="0.45">
      <c r="A767" s="8"/>
      <c r="B767" s="8"/>
      <c r="C767" s="8"/>
      <c r="D767" s="8"/>
      <c r="E767" s="8"/>
      <c r="F767" s="8"/>
      <c r="G767" s="8"/>
      <c r="H767" s="31"/>
      <c r="I767" s="31"/>
      <c r="J767" s="31"/>
      <c r="K767" s="32">
        <f>(1.22*1000)</f>
        <v>1220</v>
      </c>
      <c r="L767" s="33" t="s">
        <v>0</v>
      </c>
      <c r="M767" s="34">
        <f>(2.275*1000)</f>
        <v>2275</v>
      </c>
      <c r="N767" s="31"/>
      <c r="O767" s="31"/>
    </row>
    <row r="768" spans="1:17" hidden="1" x14ac:dyDescent="0.45">
      <c r="A768" s="14" t="s">
        <v>1</v>
      </c>
      <c r="B768" s="14"/>
      <c r="C768" s="14"/>
      <c r="D768" s="14"/>
      <c r="E768" s="14" t="e">
        <f>(width*1000)</f>
        <v>#NAME?</v>
      </c>
      <c r="F768" s="14"/>
      <c r="G768" s="15"/>
      <c r="H768" s="16">
        <f>(1.4*1000)</f>
        <v>1400</v>
      </c>
      <c r="I768" s="16">
        <f>(1.22*1000)</f>
        <v>1220</v>
      </c>
      <c r="J768" s="14" t="e">
        <f>(height*1000)</f>
        <v>#NAME?</v>
      </c>
      <c r="K768" s="16">
        <f>(2.275*1000)</f>
        <v>2275</v>
      </c>
      <c r="L768" s="15"/>
      <c r="M768" s="17">
        <f>(2.635*1000)</f>
        <v>2635</v>
      </c>
      <c r="N768" s="18">
        <v>3.6890000000000001</v>
      </c>
      <c r="O768" s="14"/>
    </row>
    <row r="769" spans="1:15" hidden="1" x14ac:dyDescent="0.45">
      <c r="A769" s="8" t="s">
        <v>61</v>
      </c>
      <c r="B769" s="8"/>
      <c r="C769" s="8"/>
      <c r="D769" s="8"/>
      <c r="E769" s="8"/>
      <c r="F769" s="8"/>
      <c r="G769" s="9"/>
      <c r="H769" s="8" t="s">
        <v>8</v>
      </c>
      <c r="I769" s="8" t="s">
        <v>43</v>
      </c>
      <c r="J769" s="8"/>
      <c r="K769" s="19">
        <f>IF((H768&gt;0),(H768),IF((I768)&gt;0,(I768),(E768)))</f>
        <v>1400</v>
      </c>
      <c r="L769" s="20" t="s">
        <v>0</v>
      </c>
      <c r="M769" s="21">
        <f>IF((M768&gt;0),(M768),IF((K768)&gt;0,(K768),(J768)))</f>
        <v>2635</v>
      </c>
      <c r="N769" s="22">
        <f>IF((N768=""),(O769),IF((N768)&gt;0,(N768),(O769)))</f>
        <v>3.6890000000000001</v>
      </c>
      <c r="O769" s="22">
        <v>2.7755000000000001</v>
      </c>
    </row>
    <row r="770" spans="1:15" hidden="1" x14ac:dyDescent="0.45">
      <c r="A770" s="8"/>
      <c r="B770" s="8"/>
      <c r="C770" s="8"/>
      <c r="D770" s="8"/>
      <c r="E770" s="8"/>
      <c r="F770" s="8"/>
      <c r="G770" s="8"/>
      <c r="H770" s="31"/>
      <c r="I770" s="31"/>
      <c r="J770" s="31"/>
      <c r="K770" s="32">
        <f>(1.22*1000)</f>
        <v>1220</v>
      </c>
      <c r="L770" s="33" t="s">
        <v>0</v>
      </c>
      <c r="M770" s="34">
        <f>(2.275*1000)</f>
        <v>2275</v>
      </c>
      <c r="N770" s="31"/>
      <c r="O770" s="31"/>
    </row>
    <row r="771" spans="1:15" hidden="1" x14ac:dyDescent="0.45">
      <c r="A771" s="14" t="s">
        <v>1</v>
      </c>
      <c r="B771" s="14"/>
      <c r="C771" s="14"/>
      <c r="D771" s="14"/>
      <c r="E771" s="14" t="e">
        <f>(width*1000)</f>
        <v>#NAME?</v>
      </c>
      <c r="F771" s="14"/>
      <c r="G771" s="15"/>
      <c r="H771" s="16">
        <f>(1.4*1000)</f>
        <v>1400</v>
      </c>
      <c r="I771" s="16">
        <f>(1.22*1000)</f>
        <v>1220</v>
      </c>
      <c r="J771" s="14" t="e">
        <f>(height*1000)</f>
        <v>#NAME?</v>
      </c>
      <c r="K771" s="16">
        <f>(2.275*1000)</f>
        <v>2275</v>
      </c>
      <c r="L771" s="15"/>
      <c r="M771" s="17">
        <f>(2.635*1000)</f>
        <v>2635</v>
      </c>
      <c r="N771" s="18">
        <v>3.6890000000000001</v>
      </c>
      <c r="O771" s="14"/>
    </row>
    <row r="772" spans="1:15" hidden="1" x14ac:dyDescent="0.45">
      <c r="A772" s="8" t="s">
        <v>63</v>
      </c>
      <c r="B772" s="8"/>
      <c r="C772" s="8"/>
      <c r="D772" s="8"/>
      <c r="E772" s="8"/>
      <c r="F772" s="8"/>
      <c r="G772" s="9"/>
      <c r="H772" s="8" t="s">
        <v>8</v>
      </c>
      <c r="I772" s="8" t="s">
        <v>43</v>
      </c>
      <c r="J772" s="8"/>
      <c r="K772" s="19">
        <f>IF((H771&gt;0),(H771),IF((I771)&gt;0,(I771),(E771)))</f>
        <v>1400</v>
      </c>
      <c r="L772" s="20" t="s">
        <v>0</v>
      </c>
      <c r="M772" s="21">
        <f>IF((M771&gt;0),(M771),IF((K771)&gt;0,(K771),(J771)))</f>
        <v>2635</v>
      </c>
      <c r="N772" s="22">
        <f>IF((N771=""),(O772),IF((N771)&gt;0,(N771),(O772)))</f>
        <v>3.6890000000000001</v>
      </c>
      <c r="O772" s="22">
        <v>2.7755000000000001</v>
      </c>
    </row>
    <row r="773" spans="1:15" hidden="1" x14ac:dyDescent="0.45">
      <c r="A773" s="8"/>
      <c r="B773" s="8"/>
      <c r="C773" s="8"/>
      <c r="D773" s="8"/>
      <c r="E773" s="8"/>
      <c r="F773" s="8"/>
      <c r="G773" s="8"/>
      <c r="H773" s="31"/>
      <c r="I773" s="31"/>
      <c r="J773" s="31"/>
      <c r="K773" s="32">
        <f>(1.22*1000)</f>
        <v>1220</v>
      </c>
      <c r="L773" s="33" t="s">
        <v>0</v>
      </c>
      <c r="M773" s="34">
        <f>(2.275*1000)</f>
        <v>2275</v>
      </c>
      <c r="N773" s="31"/>
      <c r="O773" s="31"/>
    </row>
    <row r="774" spans="1:15" hidden="1" x14ac:dyDescent="0.45">
      <c r="A774" s="14" t="s">
        <v>1</v>
      </c>
      <c r="B774" s="14"/>
      <c r="C774" s="14"/>
      <c r="D774" s="14"/>
      <c r="E774" s="14" t="e">
        <f>(width*1000)</f>
        <v>#NAME?</v>
      </c>
      <c r="F774" s="14"/>
      <c r="G774" s="15"/>
      <c r="H774" s="16">
        <f>(1.4*1000)</f>
        <v>1400</v>
      </c>
      <c r="I774" s="16">
        <f>(1.22*1000)</f>
        <v>1220</v>
      </c>
      <c r="J774" s="14" t="e">
        <f>(height*1000)</f>
        <v>#NAME?</v>
      </c>
      <c r="K774" s="16">
        <f>(2.275*1000)</f>
        <v>2275</v>
      </c>
      <c r="L774" s="15"/>
      <c r="M774" s="17">
        <f>(2.635*1000)</f>
        <v>2635</v>
      </c>
      <c r="N774" s="18">
        <v>3.6890000000000001</v>
      </c>
      <c r="O774" s="14"/>
    </row>
    <row r="775" spans="1:15" hidden="1" x14ac:dyDescent="0.45">
      <c r="A775" s="8" t="s">
        <v>65</v>
      </c>
      <c r="B775" s="8"/>
      <c r="C775" s="8"/>
      <c r="D775" s="8"/>
      <c r="E775" s="8"/>
      <c r="F775" s="8"/>
      <c r="G775" s="9"/>
      <c r="H775" s="8" t="s">
        <v>8</v>
      </c>
      <c r="I775" s="8" t="s">
        <v>43</v>
      </c>
      <c r="J775" s="8"/>
      <c r="K775" s="19">
        <f>IF((H774&gt;0),(H774),IF((I774)&gt;0,(I774),(E774)))</f>
        <v>1400</v>
      </c>
      <c r="L775" s="20" t="s">
        <v>0</v>
      </c>
      <c r="M775" s="21">
        <f>IF((M774&gt;0),(M774),IF((K774)&gt;0,(K774),(J774)))</f>
        <v>2635</v>
      </c>
      <c r="N775" s="22">
        <f>IF((N774=""),(O775),IF((N774)&gt;0,(N774),(O775)))</f>
        <v>3.6890000000000001</v>
      </c>
      <c r="O775" s="22">
        <v>2.7755000000000001</v>
      </c>
    </row>
    <row r="776" spans="1:15" hidden="1" x14ac:dyDescent="0.45">
      <c r="A776" s="8"/>
      <c r="B776" s="8"/>
      <c r="C776" s="8"/>
      <c r="D776" s="8"/>
      <c r="E776" s="8"/>
      <c r="F776" s="8"/>
      <c r="G776" s="8"/>
      <c r="H776" s="31"/>
      <c r="I776" s="31"/>
      <c r="J776" s="31"/>
      <c r="K776" s="32">
        <f>(1.22*1000)</f>
        <v>1220</v>
      </c>
      <c r="L776" s="33" t="s">
        <v>0</v>
      </c>
      <c r="M776" s="34">
        <f>(2.275*1000)</f>
        <v>2275</v>
      </c>
      <c r="N776" s="31"/>
      <c r="O776" s="31"/>
    </row>
    <row r="777" spans="1:15" hidden="1" x14ac:dyDescent="0.45">
      <c r="A777" s="14" t="s">
        <v>1</v>
      </c>
      <c r="B777" s="14"/>
      <c r="C777" s="14"/>
      <c r="D777" s="14"/>
      <c r="E777" s="14" t="e">
        <f>(width*1000)</f>
        <v>#NAME?</v>
      </c>
      <c r="F777" s="14"/>
      <c r="G777" s="15"/>
      <c r="H777" s="16">
        <f>(1.4*1000)</f>
        <v>1400</v>
      </c>
      <c r="I777" s="16">
        <f>(1.22*1000)</f>
        <v>1220</v>
      </c>
      <c r="J777" s="14" t="e">
        <f>(height*1000)</f>
        <v>#NAME?</v>
      </c>
      <c r="K777" s="16">
        <f>(2.275*1000)</f>
        <v>2275</v>
      </c>
      <c r="L777" s="15"/>
      <c r="M777" s="17">
        <f>(2.635*1000)</f>
        <v>2635</v>
      </c>
      <c r="N777" s="18">
        <v>3.6890000000000001</v>
      </c>
      <c r="O777" s="14"/>
    </row>
    <row r="778" spans="1:15" hidden="1" x14ac:dyDescent="0.45">
      <c r="A778" s="8" t="s">
        <v>68</v>
      </c>
      <c r="B778" s="8"/>
      <c r="C778" s="8"/>
      <c r="D778" s="8"/>
      <c r="E778" s="8"/>
      <c r="F778" s="8"/>
      <c r="G778" s="9"/>
      <c r="H778" s="8" t="s">
        <v>8</v>
      </c>
      <c r="I778" s="8" t="s">
        <v>43</v>
      </c>
      <c r="J778" s="8"/>
      <c r="K778" s="19">
        <f>IF((H777&gt;0),(H777),IF((I777)&gt;0,(I777),(E777)))</f>
        <v>1400</v>
      </c>
      <c r="L778" s="20" t="s">
        <v>0</v>
      </c>
      <c r="M778" s="21">
        <f>IF((M777&gt;0),(M777),IF((K777)&gt;0,(K777),(J777)))</f>
        <v>2635</v>
      </c>
      <c r="N778" s="22">
        <f>IF((N777=""),(O778),IF((N777)&gt;0,(N777),(O778)))</f>
        <v>3.6890000000000001</v>
      </c>
      <c r="O778" s="22">
        <v>2.7755000000000001</v>
      </c>
    </row>
    <row r="779" spans="1:15" hidden="1" x14ac:dyDescent="0.45">
      <c r="A779" s="8"/>
      <c r="B779" s="8"/>
      <c r="C779" s="8"/>
      <c r="D779" s="8"/>
      <c r="E779" s="8"/>
      <c r="F779" s="8"/>
      <c r="G779" s="8"/>
      <c r="H779" s="31"/>
      <c r="I779" s="31"/>
      <c r="J779" s="31"/>
      <c r="K779" s="32">
        <f>(1.22*1000)</f>
        <v>1220</v>
      </c>
      <c r="L779" s="33" t="s">
        <v>0</v>
      </c>
      <c r="M779" s="34">
        <f>(2.275*1000)</f>
        <v>2275</v>
      </c>
      <c r="N779" s="31"/>
      <c r="O779" s="31"/>
    </row>
    <row r="780" spans="1:15" hidden="1" x14ac:dyDescent="0.45">
      <c r="A780" s="14" t="s">
        <v>1</v>
      </c>
      <c r="B780" s="14"/>
      <c r="C780" s="14"/>
      <c r="D780" s="14"/>
      <c r="E780" s="14" t="e">
        <f>(width*1000)</f>
        <v>#NAME?</v>
      </c>
      <c r="F780" s="14"/>
      <c r="G780" s="15"/>
      <c r="H780" s="16">
        <f>(1.4*1000)</f>
        <v>1400</v>
      </c>
      <c r="I780" s="16">
        <f>(1.22*1000)</f>
        <v>1220</v>
      </c>
      <c r="J780" s="14" t="e">
        <f>(height*1000)</f>
        <v>#NAME?</v>
      </c>
      <c r="K780" s="16">
        <f>(2.275*1000)</f>
        <v>2275</v>
      </c>
      <c r="L780" s="15"/>
      <c r="M780" s="17">
        <f>(2.635*1000)</f>
        <v>2635</v>
      </c>
      <c r="N780" s="18">
        <v>3.6890000000000001</v>
      </c>
      <c r="O780" s="14"/>
    </row>
    <row r="781" spans="1:15" hidden="1" x14ac:dyDescent="0.45">
      <c r="A781" s="8" t="s">
        <v>74</v>
      </c>
      <c r="B781" s="8"/>
      <c r="C781" s="8"/>
      <c r="D781" s="8"/>
      <c r="E781" s="8"/>
      <c r="F781" s="8"/>
      <c r="G781" s="9"/>
      <c r="H781" s="8" t="s">
        <v>8</v>
      </c>
      <c r="I781" s="8" t="s">
        <v>43</v>
      </c>
      <c r="J781" s="8"/>
      <c r="K781" s="19">
        <f>IF((H780&gt;0),(H780),IF((I780)&gt;0,(I780),(E780)))</f>
        <v>1400</v>
      </c>
      <c r="L781" s="20" t="s">
        <v>0</v>
      </c>
      <c r="M781" s="21">
        <f>IF((M780&gt;0),(M780),IF((K780)&gt;0,(K780),(J780)))</f>
        <v>2635</v>
      </c>
      <c r="N781" s="22">
        <f>IF((N780=""),(O781),IF((N780)&gt;0,(N780),(O781)))</f>
        <v>3.6890000000000001</v>
      </c>
      <c r="O781" s="22">
        <v>2.7755000000000001</v>
      </c>
    </row>
    <row r="782" spans="1:15" hidden="1" x14ac:dyDescent="0.45">
      <c r="A782" s="8"/>
      <c r="B782" s="8"/>
      <c r="C782" s="8"/>
      <c r="D782" s="8"/>
      <c r="E782" s="8"/>
      <c r="F782" s="8"/>
      <c r="G782" s="8"/>
      <c r="H782" s="31"/>
      <c r="I782" s="31"/>
      <c r="J782" s="31"/>
      <c r="K782" s="32">
        <f>(1.22*1000)</f>
        <v>1220</v>
      </c>
      <c r="L782" s="33" t="s">
        <v>0</v>
      </c>
      <c r="M782" s="34">
        <f>(2.275*1000)</f>
        <v>2275</v>
      </c>
      <c r="N782" s="31"/>
      <c r="O782" s="31"/>
    </row>
    <row r="783" spans="1:15" hidden="1" x14ac:dyDescent="0.45">
      <c r="A783" s="14" t="s">
        <v>1</v>
      </c>
      <c r="B783" s="14"/>
      <c r="C783" s="14"/>
      <c r="D783" s="14"/>
      <c r="E783" s="14" t="e">
        <f>(width*1000)</f>
        <v>#NAME?</v>
      </c>
      <c r="F783" s="14"/>
      <c r="G783" s="15"/>
      <c r="H783" s="16">
        <f>(1.4*1000)</f>
        <v>1400</v>
      </c>
      <c r="I783" s="16">
        <f>(1.22*1000)</f>
        <v>1220</v>
      </c>
      <c r="J783" s="14" t="e">
        <f>(height*1000)</f>
        <v>#NAME?</v>
      </c>
      <c r="K783" s="16">
        <f>(2.275*1000)</f>
        <v>2275</v>
      </c>
      <c r="L783" s="15"/>
      <c r="M783" s="17">
        <f>(2.635*1000)</f>
        <v>2635</v>
      </c>
      <c r="N783" s="18">
        <v>3.6890000000000001</v>
      </c>
      <c r="O783" s="14"/>
    </row>
    <row r="784" spans="1:15" hidden="1" x14ac:dyDescent="0.45">
      <c r="A784" s="8" t="s">
        <v>78</v>
      </c>
      <c r="B784" s="8"/>
      <c r="C784" s="8"/>
      <c r="D784" s="8"/>
      <c r="E784" s="8"/>
      <c r="F784" s="8"/>
      <c r="G784" s="9"/>
      <c r="H784" s="8" t="s">
        <v>8</v>
      </c>
      <c r="I784" s="8" t="s">
        <v>43</v>
      </c>
      <c r="J784" s="8"/>
      <c r="K784" s="19">
        <f>IF((H783&gt;0),(H783),IF((I783)&gt;0,(I783),(E783)))</f>
        <v>1400</v>
      </c>
      <c r="L784" s="20" t="s">
        <v>0</v>
      </c>
      <c r="M784" s="21">
        <f>IF((M783&gt;0),(M783),IF((K783)&gt;0,(K783),(J783)))</f>
        <v>2635</v>
      </c>
      <c r="N784" s="22">
        <f>IF((N783=""),(O784),IF((N783)&gt;0,(N783),(O784)))</f>
        <v>3.6890000000000001</v>
      </c>
      <c r="O784" s="22">
        <v>2.7755000000000001</v>
      </c>
    </row>
    <row r="785" spans="1:17" hidden="1" x14ac:dyDescent="0.45">
      <c r="A785" s="8"/>
      <c r="B785" s="8"/>
      <c r="C785" s="8"/>
      <c r="D785" s="8"/>
      <c r="E785" s="8"/>
      <c r="F785" s="8"/>
      <c r="G785" s="8"/>
      <c r="H785" s="31"/>
      <c r="I785" s="31"/>
      <c r="J785" s="31"/>
      <c r="K785" s="32">
        <f>(1.22*1000)</f>
        <v>1220</v>
      </c>
      <c r="L785" s="33" t="s">
        <v>0</v>
      </c>
      <c r="M785" s="34">
        <f>(2.275*1000)</f>
        <v>2275</v>
      </c>
      <c r="N785" s="31"/>
      <c r="O785" s="31"/>
    </row>
    <row r="786" spans="1:17" hidden="1" x14ac:dyDescent="0.45">
      <c r="A786" s="14" t="s">
        <v>1</v>
      </c>
      <c r="B786" s="14"/>
      <c r="C786" s="14"/>
      <c r="D786" s="14"/>
      <c r="E786" s="14" t="e">
        <f>(width*1000)</f>
        <v>#NAME?</v>
      </c>
      <c r="F786" s="14"/>
      <c r="G786" s="15"/>
      <c r="H786" s="16">
        <f>(1.4*1000)</f>
        <v>1400</v>
      </c>
      <c r="I786" s="16">
        <f>(1.22*1000)</f>
        <v>1220</v>
      </c>
      <c r="J786" s="14" t="e">
        <f>(height*1000)</f>
        <v>#NAME?</v>
      </c>
      <c r="K786" s="16">
        <f>(2.275*1000)</f>
        <v>2275</v>
      </c>
      <c r="L786" s="15"/>
      <c r="M786" s="17">
        <f>(2.635*1000)</f>
        <v>2635</v>
      </c>
      <c r="N786" s="18">
        <v>3.6890000000000001</v>
      </c>
      <c r="O786" s="14"/>
    </row>
    <row r="787" spans="1:17" hidden="1" x14ac:dyDescent="0.45">
      <c r="A787" s="8" t="s">
        <v>90</v>
      </c>
      <c r="B787" s="8"/>
      <c r="C787" s="8"/>
      <c r="D787" s="8"/>
      <c r="E787" s="8"/>
      <c r="F787" s="8"/>
      <c r="G787" s="9"/>
      <c r="H787" s="8" t="s">
        <v>8</v>
      </c>
      <c r="I787" s="8" t="s">
        <v>43</v>
      </c>
      <c r="J787" s="8"/>
      <c r="K787" s="19">
        <f>IF((H786&gt;0),(H786),IF((I786)&gt;0,(I786),(E786)))</f>
        <v>1400</v>
      </c>
      <c r="L787" s="20" t="s">
        <v>0</v>
      </c>
      <c r="M787" s="21">
        <f>IF((M786&gt;0),(M786),IF((K786)&gt;0,(K786),(J786)))</f>
        <v>2635</v>
      </c>
      <c r="N787" s="22">
        <f>IF((N786=""),(O787),IF((N786)&gt;0,(N786),(O787)))</f>
        <v>3.6890000000000001</v>
      </c>
      <c r="O787" s="22">
        <v>2.7755000000000001</v>
      </c>
    </row>
    <row r="788" spans="1:17" hidden="1" x14ac:dyDescent="0.45">
      <c r="A788" s="8"/>
      <c r="B788" s="8"/>
      <c r="C788" s="8"/>
      <c r="D788" s="8"/>
      <c r="E788" s="8"/>
      <c r="F788" s="8"/>
      <c r="G788" s="8"/>
      <c r="H788" s="31"/>
      <c r="I788" s="31"/>
      <c r="J788" s="31"/>
      <c r="K788" s="32">
        <f>(1.22*1000)</f>
        <v>1220</v>
      </c>
      <c r="L788" s="33" t="s">
        <v>0</v>
      </c>
      <c r="M788" s="34">
        <f>(2.275*1000)</f>
        <v>2275</v>
      </c>
      <c r="N788" s="31"/>
      <c r="O788" s="31"/>
    </row>
    <row r="789" spans="1:17" hidden="1" x14ac:dyDescent="0.45">
      <c r="A789" s="14" t="s">
        <v>1</v>
      </c>
      <c r="B789" s="14"/>
      <c r="C789" s="14"/>
      <c r="D789" s="14"/>
      <c r="E789" s="14" t="e">
        <f>(width*1000)</f>
        <v>#NAME?</v>
      </c>
      <c r="F789" s="14"/>
      <c r="G789" s="15"/>
      <c r="H789" s="16">
        <f>(1.4*1000)</f>
        <v>1400</v>
      </c>
      <c r="I789" s="16">
        <f>(1.22*1000)</f>
        <v>1220</v>
      </c>
      <c r="J789" s="14" t="e">
        <f>(height*1000)</f>
        <v>#NAME?</v>
      </c>
      <c r="K789" s="16">
        <f>(2.275*1000)</f>
        <v>2275</v>
      </c>
      <c r="L789" s="15"/>
      <c r="M789" s="17">
        <f>(2.635*1000)</f>
        <v>2635</v>
      </c>
      <c r="N789" s="18">
        <v>3.6890000000000001</v>
      </c>
      <c r="O789" s="14"/>
    </row>
    <row r="790" spans="1:17" hidden="1" x14ac:dyDescent="0.45">
      <c r="A790" s="8" t="s">
        <v>96</v>
      </c>
      <c r="B790" s="8"/>
      <c r="C790" s="8"/>
      <c r="D790" s="8"/>
      <c r="E790" s="8"/>
      <c r="F790" s="8"/>
      <c r="G790" s="9"/>
      <c r="H790" s="8" t="s">
        <v>8</v>
      </c>
      <c r="I790" s="8" t="s">
        <v>43</v>
      </c>
      <c r="J790" s="8"/>
      <c r="K790" s="19">
        <f>IF((H789&gt;0),(H789),IF((I789)&gt;0,(I789),(E789)))</f>
        <v>1400</v>
      </c>
      <c r="L790" s="20" t="s">
        <v>0</v>
      </c>
      <c r="M790" s="21">
        <f>IF((M789&gt;0),(M789),IF((K789)&gt;0,(K789),(J789)))</f>
        <v>2635</v>
      </c>
      <c r="N790" s="22">
        <f>IF((N789=""),(O790),IF((N789)&gt;0,(N789),(O790)))</f>
        <v>3.6890000000000001</v>
      </c>
      <c r="O790" s="22">
        <v>2.7755000000000001</v>
      </c>
    </row>
    <row r="791" spans="1:17" hidden="1" x14ac:dyDescent="0.45">
      <c r="A791" s="8"/>
      <c r="B791" s="8"/>
      <c r="C791" s="8"/>
      <c r="D791" s="8"/>
      <c r="E791" s="8"/>
      <c r="F791" s="8"/>
      <c r="G791" s="8"/>
      <c r="H791" s="31"/>
      <c r="I791" s="31"/>
      <c r="J791" s="31"/>
      <c r="K791" s="32">
        <f>(1.22*1000)</f>
        <v>1220</v>
      </c>
      <c r="L791" s="33" t="s">
        <v>0</v>
      </c>
      <c r="M791" s="34">
        <f>(2.275*1000)</f>
        <v>2275</v>
      </c>
      <c r="N791" s="31"/>
      <c r="O791" s="31"/>
    </row>
    <row r="792" spans="1:17" hidden="1" x14ac:dyDescent="0.45">
      <c r="A792" s="14" t="s">
        <v>1</v>
      </c>
      <c r="B792" s="14"/>
      <c r="C792" s="14"/>
      <c r="D792" s="14"/>
      <c r="E792" s="14" t="e">
        <f>(width*1000)</f>
        <v>#NAME?</v>
      </c>
      <c r="F792" s="14"/>
      <c r="G792" s="15"/>
      <c r="H792" s="16">
        <f>(1.4*1000)</f>
        <v>1400</v>
      </c>
      <c r="I792" s="16">
        <f>(1.22*1000)</f>
        <v>1220</v>
      </c>
      <c r="J792" s="14" t="e">
        <f>(height*1000)</f>
        <v>#NAME?</v>
      </c>
      <c r="K792" s="16">
        <f>(2.275*1000)</f>
        <v>2275</v>
      </c>
      <c r="L792" s="15"/>
      <c r="M792" s="17">
        <f>(2.635*1000)</f>
        <v>2635</v>
      </c>
      <c r="N792" s="18">
        <v>3.6890000000000001</v>
      </c>
      <c r="O792" s="14"/>
    </row>
    <row r="793" spans="1:17" hidden="1" x14ac:dyDescent="0.45">
      <c r="A793" s="8" t="s">
        <v>98</v>
      </c>
      <c r="B793" s="8"/>
      <c r="C793" s="8"/>
      <c r="D793" s="8"/>
      <c r="E793" s="8"/>
      <c r="F793" s="8"/>
      <c r="G793" s="9"/>
      <c r="H793" s="8" t="s">
        <v>8</v>
      </c>
      <c r="I793" s="8" t="s">
        <v>43</v>
      </c>
      <c r="J793" s="8"/>
      <c r="K793" s="19">
        <f>IF((H792&gt;0),(H792),IF((I792)&gt;0,(I792),(E792)))</f>
        <v>1400</v>
      </c>
      <c r="L793" s="20" t="s">
        <v>0</v>
      </c>
      <c r="M793" s="21">
        <f>IF((M792&gt;0),(M792),IF((K792)&gt;0,(K792),(J792)))</f>
        <v>2635</v>
      </c>
      <c r="N793" s="22">
        <f>IF((N792=""),(O793),IF((N792)&gt;0,(N792),(O793)))</f>
        <v>3.6890000000000001</v>
      </c>
      <c r="O793" s="22">
        <v>2.7755000000000001</v>
      </c>
    </row>
    <row r="794" spans="1:17" hidden="1" x14ac:dyDescent="0.45">
      <c r="A794" s="8"/>
      <c r="B794" s="8"/>
      <c r="C794" s="8"/>
      <c r="D794" s="8"/>
      <c r="E794" s="8"/>
      <c r="F794" s="8"/>
      <c r="G794" s="8"/>
      <c r="H794" s="31"/>
      <c r="I794" s="31"/>
      <c r="J794" s="31"/>
      <c r="K794" s="32">
        <f>(1.22*1000)</f>
        <v>1220</v>
      </c>
      <c r="L794" s="33" t="s">
        <v>0</v>
      </c>
      <c r="M794" s="34">
        <f>(2.275*1000)</f>
        <v>2275</v>
      </c>
      <c r="N794" s="31"/>
      <c r="O794" s="31"/>
    </row>
    <row r="795" spans="1:17" hidden="1" x14ac:dyDescent="0.45">
      <c r="A795" s="14" t="s">
        <v>1</v>
      </c>
      <c r="B795" s="14"/>
      <c r="C795" s="14"/>
      <c r="D795" s="14"/>
      <c r="E795" s="14" t="e">
        <f>(width*1000)</f>
        <v>#NAME?</v>
      </c>
      <c r="F795" s="14"/>
      <c r="G795" s="15"/>
      <c r="H795" s="16">
        <f>(1.4*1000)</f>
        <v>1400</v>
      </c>
      <c r="I795" s="16">
        <f>(1.22*1000)</f>
        <v>1220</v>
      </c>
      <c r="J795" s="14" t="e">
        <f>(height*1000)</f>
        <v>#NAME?</v>
      </c>
      <c r="K795" s="16">
        <f>(2.275*1000)</f>
        <v>2275</v>
      </c>
      <c r="L795" s="15"/>
      <c r="M795" s="17">
        <f>(2.635*1000)</f>
        <v>2635</v>
      </c>
      <c r="N795" s="18">
        <v>3.6890000000000001</v>
      </c>
      <c r="O795" s="14"/>
    </row>
    <row r="796" spans="1:17" hidden="1" x14ac:dyDescent="0.45">
      <c r="A796" s="8" t="s">
        <v>100</v>
      </c>
      <c r="B796" s="8"/>
      <c r="C796" s="8"/>
      <c r="D796" s="8"/>
      <c r="E796" s="8"/>
      <c r="F796" s="8"/>
      <c r="G796" s="9"/>
      <c r="H796" s="8" t="s">
        <v>8</v>
      </c>
      <c r="I796" s="8" t="s">
        <v>43</v>
      </c>
      <c r="J796" s="8"/>
      <c r="K796" s="19">
        <f>IF((H795&gt;0),(H795),IF((I795)&gt;0,(I795),(E795)))</f>
        <v>1400</v>
      </c>
      <c r="L796" s="20" t="s">
        <v>0</v>
      </c>
      <c r="M796" s="21">
        <f>IF((M795&gt;0),(M795),IF((K795)&gt;0,(K795),(J795)))</f>
        <v>2635</v>
      </c>
      <c r="N796" s="22">
        <f>IF((N795=""),(O796),IF((N795)&gt;0,(N795),(O796)))</f>
        <v>3.6890000000000001</v>
      </c>
      <c r="O796" s="22">
        <v>2.7755000000000001</v>
      </c>
    </row>
    <row r="797" spans="1:17" hidden="1" x14ac:dyDescent="0.45">
      <c r="A797" s="8"/>
      <c r="B797" s="8"/>
      <c r="C797" s="8"/>
      <c r="D797" s="8"/>
      <c r="E797" s="8"/>
      <c r="F797" s="8"/>
      <c r="G797" s="8"/>
      <c r="H797" s="31"/>
      <c r="I797" s="31"/>
      <c r="J797" s="31"/>
      <c r="K797" s="32">
        <f>(1.22*1000)</f>
        <v>1220</v>
      </c>
      <c r="L797" s="33" t="s">
        <v>0</v>
      </c>
      <c r="M797" s="34">
        <f>(2.275*1000)</f>
        <v>2275</v>
      </c>
      <c r="N797" s="31"/>
      <c r="O797" s="31"/>
    </row>
    <row r="798" spans="1:17" hidden="1" x14ac:dyDescent="0.45">
      <c r="A798" s="14" t="s">
        <v>1</v>
      </c>
      <c r="B798" s="14"/>
      <c r="C798" s="14"/>
      <c r="D798" s="14"/>
      <c r="E798" s="14" t="e">
        <f>(width*1000)</f>
        <v>#NAME?</v>
      </c>
      <c r="F798" s="14"/>
      <c r="G798" s="15"/>
      <c r="H798" s="16">
        <f>(1.4*1000)</f>
        <v>1400</v>
      </c>
      <c r="I798" s="16">
        <f>(1.22*1000)</f>
        <v>1220</v>
      </c>
      <c r="J798" s="14" t="e">
        <f>(height*1000)</f>
        <v>#NAME?</v>
      </c>
      <c r="K798" s="16">
        <f>(2.275*1000)</f>
        <v>2275</v>
      </c>
      <c r="L798" s="15"/>
      <c r="M798" s="17">
        <f>(2.635*1000)</f>
        <v>2635</v>
      </c>
      <c r="N798" s="18">
        <v>3.6890000000000001</v>
      </c>
      <c r="O798" s="14"/>
    </row>
    <row r="799" spans="1:17" x14ac:dyDescent="0.45">
      <c r="A799" s="8"/>
      <c r="B799" s="8"/>
      <c r="C799" s="8"/>
      <c r="D799" s="8"/>
      <c r="E799" s="8"/>
      <c r="F799" s="8"/>
      <c r="G799" s="8"/>
      <c r="H799" s="35">
        <v>11</v>
      </c>
      <c r="I799" s="36" t="s">
        <v>43</v>
      </c>
      <c r="J799" s="36"/>
      <c r="K799" s="37">
        <f>IF((H798&gt;0),(H798),IF((I798)&gt;0,(I798),(E798)))</f>
        <v>1400</v>
      </c>
      <c r="L799" s="54" t="s">
        <v>0</v>
      </c>
      <c r="M799" s="38">
        <f>IF((M798&gt;0),(M798),IF((K798)&gt;0,(K798),(J798)))</f>
        <v>2635</v>
      </c>
      <c r="N799" s="39">
        <f>SUM(N763,N766,N769,N772,N775,N778,N781,N784,N787,N790,N793,N796)</f>
        <v>44.268000000000001</v>
      </c>
      <c r="O799" s="39">
        <f>SUM(O763,O766,O769,O772,O775,O778,O781,O784,O787,O790,O793,O796)</f>
        <v>33.306000000000004</v>
      </c>
      <c r="Q799" s="8" t="s">
        <v>123</v>
      </c>
    </row>
    <row r="800" spans="1:17" x14ac:dyDescent="0.45">
      <c r="A800" s="8"/>
      <c r="B800" s="8"/>
      <c r="C800" s="8"/>
      <c r="D800" s="8"/>
      <c r="E800" s="8"/>
      <c r="F800" s="8"/>
      <c r="G800" s="8"/>
      <c r="H800" s="79">
        <v>1</v>
      </c>
      <c r="I800" s="58" t="s">
        <v>131</v>
      </c>
      <c r="J800" s="8"/>
      <c r="K800" s="19">
        <f>(1.22*1000)</f>
        <v>1220</v>
      </c>
      <c r="L800" s="53" t="s">
        <v>0</v>
      </c>
      <c r="M800" s="21">
        <f>(2.275*1000)</f>
        <v>2275</v>
      </c>
      <c r="N800" s="8"/>
      <c r="O800" s="8"/>
    </row>
    <row r="801" spans="1:17" hidden="1" x14ac:dyDescent="0.45">
      <c r="A801" s="14" t="s">
        <v>1</v>
      </c>
      <c r="B801" s="14"/>
      <c r="C801" s="14"/>
      <c r="D801" s="14"/>
      <c r="E801" s="14" t="e">
        <f>(width*1000)</f>
        <v>#NAME?</v>
      </c>
      <c r="F801" s="14"/>
      <c r="G801" s="15"/>
      <c r="H801" s="16">
        <f>(1.4*1000)</f>
        <v>1400</v>
      </c>
      <c r="I801" s="16">
        <f>(1.22*1000)</f>
        <v>1220</v>
      </c>
      <c r="J801" s="14" t="e">
        <f>(height*1000)</f>
        <v>#NAME?</v>
      </c>
      <c r="K801" s="16">
        <f>(2.275*1000)</f>
        <v>2275</v>
      </c>
      <c r="L801" s="15"/>
      <c r="M801" s="17">
        <f>(2.435*1000)</f>
        <v>2435</v>
      </c>
      <c r="N801" s="18">
        <v>3.4089999999999998</v>
      </c>
      <c r="O801" s="14"/>
    </row>
    <row r="802" spans="1:17" hidden="1" x14ac:dyDescent="0.45">
      <c r="A802" s="8" t="s">
        <v>88</v>
      </c>
      <c r="B802" s="8"/>
      <c r="C802" s="8"/>
      <c r="D802" s="8"/>
      <c r="E802" s="8"/>
      <c r="F802" s="8"/>
      <c r="G802" s="9"/>
      <c r="H802" s="8" t="s">
        <v>8</v>
      </c>
      <c r="I802" s="8" t="s">
        <v>43</v>
      </c>
      <c r="J802" s="8"/>
      <c r="K802" s="19">
        <f>IF((H801&gt;0),(H801),IF((I801)&gt;0,(I801),(E801)))</f>
        <v>1400</v>
      </c>
      <c r="L802" s="20" t="s">
        <v>0</v>
      </c>
      <c r="M802" s="21">
        <f>IF((M801&gt;0),(M801),IF((K801)&gt;0,(K801),(J801)))</f>
        <v>2435</v>
      </c>
      <c r="N802" s="22">
        <f>IF((N801=""),(O802),IF((N801)&gt;0,(N801),(O802)))</f>
        <v>3.4089999999999998</v>
      </c>
      <c r="O802" s="22">
        <v>2.7755000000000001</v>
      </c>
    </row>
    <row r="803" spans="1:17" hidden="1" x14ac:dyDescent="0.45">
      <c r="A803" s="8"/>
      <c r="B803" s="8"/>
      <c r="C803" s="8"/>
      <c r="D803" s="8"/>
      <c r="E803" s="8"/>
      <c r="F803" s="8"/>
      <c r="G803" s="8"/>
      <c r="H803" s="31"/>
      <c r="I803" s="31"/>
      <c r="J803" s="31"/>
      <c r="K803" s="32">
        <f>(1.22*1000)</f>
        <v>1220</v>
      </c>
      <c r="L803" s="33" t="s">
        <v>0</v>
      </c>
      <c r="M803" s="34">
        <f>(2.275*1000)</f>
        <v>2275</v>
      </c>
      <c r="N803" s="31"/>
      <c r="O803" s="31"/>
    </row>
    <row r="804" spans="1:17" hidden="1" x14ac:dyDescent="0.45">
      <c r="A804" s="14" t="s">
        <v>1</v>
      </c>
      <c r="B804" s="14"/>
      <c r="C804" s="14"/>
      <c r="D804" s="14"/>
      <c r="E804" s="14" t="e">
        <f>(width*1000)</f>
        <v>#NAME?</v>
      </c>
      <c r="F804" s="14"/>
      <c r="G804" s="15"/>
      <c r="H804" s="16">
        <f>(1.4*1000)</f>
        <v>1400</v>
      </c>
      <c r="I804" s="16">
        <f>(1.22*1000)</f>
        <v>1220</v>
      </c>
      <c r="J804" s="14" t="e">
        <f>(height*1000)</f>
        <v>#NAME?</v>
      </c>
      <c r="K804" s="16">
        <f>(2.275*1000)</f>
        <v>2275</v>
      </c>
      <c r="L804" s="15"/>
      <c r="M804" s="17">
        <f>(2.435*1000)</f>
        <v>2435</v>
      </c>
      <c r="N804" s="18">
        <v>3.4089999999999998</v>
      </c>
      <c r="O804" s="14"/>
    </row>
    <row r="805" spans="1:17" hidden="1" x14ac:dyDescent="0.45">
      <c r="A805" s="8" t="s">
        <v>88</v>
      </c>
      <c r="B805" s="8"/>
      <c r="C805" s="8"/>
      <c r="D805" s="8"/>
      <c r="E805" s="8"/>
      <c r="F805" s="8"/>
      <c r="G805" s="9"/>
      <c r="H805" s="8" t="s">
        <v>8</v>
      </c>
      <c r="I805" s="8" t="s">
        <v>43</v>
      </c>
      <c r="J805" s="8"/>
      <c r="K805" s="19">
        <f>IF((H804&gt;0),(H804),IF((I804)&gt;0,(I804),(E804)))</f>
        <v>1400</v>
      </c>
      <c r="L805" s="20" t="s">
        <v>0</v>
      </c>
      <c r="M805" s="21">
        <f>IF((M804&gt;0),(M804),IF((K804)&gt;0,(K804),(J804)))</f>
        <v>2435</v>
      </c>
      <c r="N805" s="22">
        <f>IF((N804=""),(O805),IF((N804)&gt;0,(N804),(O805)))</f>
        <v>3.4089999999999998</v>
      </c>
      <c r="O805" s="22">
        <v>2.7755000000000001</v>
      </c>
    </row>
    <row r="806" spans="1:17" hidden="1" x14ac:dyDescent="0.45">
      <c r="A806" s="8"/>
      <c r="B806" s="8"/>
      <c r="C806" s="8"/>
      <c r="D806" s="8"/>
      <c r="E806" s="8"/>
      <c r="F806" s="8"/>
      <c r="G806" s="8"/>
      <c r="H806" s="31"/>
      <c r="I806" s="31"/>
      <c r="J806" s="31"/>
      <c r="K806" s="32">
        <f>(1.22*1000)</f>
        <v>1220</v>
      </c>
      <c r="L806" s="33" t="s">
        <v>0</v>
      </c>
      <c r="M806" s="34">
        <f>(2.275*1000)</f>
        <v>2275</v>
      </c>
      <c r="N806" s="31"/>
      <c r="O806" s="31"/>
    </row>
    <row r="807" spans="1:17" hidden="1" x14ac:dyDescent="0.45">
      <c r="A807" s="14" t="s">
        <v>1</v>
      </c>
      <c r="B807" s="14"/>
      <c r="C807" s="14"/>
      <c r="D807" s="14"/>
      <c r="E807" s="14" t="e">
        <f>(width*1000)</f>
        <v>#NAME?</v>
      </c>
      <c r="F807" s="14"/>
      <c r="G807" s="15"/>
      <c r="H807" s="16">
        <f>(1.4*1000)</f>
        <v>1400</v>
      </c>
      <c r="I807" s="16">
        <f>(1.22*1000)</f>
        <v>1220</v>
      </c>
      <c r="J807" s="14" t="e">
        <f>(height*1000)</f>
        <v>#NAME?</v>
      </c>
      <c r="K807" s="16">
        <f>(2.275*1000)</f>
        <v>2275</v>
      </c>
      <c r="L807" s="15"/>
      <c r="M807" s="17">
        <f>(2.435*1000)</f>
        <v>2435</v>
      </c>
      <c r="N807" s="18">
        <v>3.4089999999999998</v>
      </c>
      <c r="O807" s="14"/>
    </row>
    <row r="808" spans="1:17" hidden="1" x14ac:dyDescent="0.45">
      <c r="A808" s="8" t="s">
        <v>88</v>
      </c>
      <c r="B808" s="8"/>
      <c r="C808" s="8"/>
      <c r="D808" s="8"/>
      <c r="E808" s="8"/>
      <c r="F808" s="8"/>
      <c r="G808" s="9"/>
      <c r="H808" s="8" t="s">
        <v>8</v>
      </c>
      <c r="I808" s="8" t="s">
        <v>43</v>
      </c>
      <c r="J808" s="8"/>
      <c r="K808" s="19">
        <f>IF((H807&gt;0),(H807),IF((I807)&gt;0,(I807),(E807)))</f>
        <v>1400</v>
      </c>
      <c r="L808" s="20" t="s">
        <v>0</v>
      </c>
      <c r="M808" s="21">
        <f>IF((M807&gt;0),(M807),IF((K807)&gt;0,(K807),(J807)))</f>
        <v>2435</v>
      </c>
      <c r="N808" s="22">
        <f>IF((N807=""),(O808),IF((N807)&gt;0,(N807),(O808)))</f>
        <v>3.4089999999999998</v>
      </c>
      <c r="O808" s="22">
        <v>2.7755000000000001</v>
      </c>
    </row>
    <row r="809" spans="1:17" hidden="1" x14ac:dyDescent="0.45">
      <c r="A809" s="8"/>
      <c r="B809" s="8"/>
      <c r="C809" s="8"/>
      <c r="D809" s="8"/>
      <c r="E809" s="8"/>
      <c r="F809" s="8"/>
      <c r="G809" s="8"/>
      <c r="H809" s="31"/>
      <c r="I809" s="31"/>
      <c r="J809" s="31"/>
      <c r="K809" s="32">
        <f>(1.22*1000)</f>
        <v>1220</v>
      </c>
      <c r="L809" s="33" t="s">
        <v>0</v>
      </c>
      <c r="M809" s="34">
        <f>(2.275*1000)</f>
        <v>2275</v>
      </c>
      <c r="N809" s="31"/>
      <c r="O809" s="31"/>
    </row>
    <row r="810" spans="1:17" hidden="1" x14ac:dyDescent="0.45">
      <c r="A810" s="14" t="s">
        <v>1</v>
      </c>
      <c r="B810" s="14"/>
      <c r="C810" s="14"/>
      <c r="D810" s="14"/>
      <c r="E810" s="14" t="e">
        <f>(width*1000)</f>
        <v>#NAME?</v>
      </c>
      <c r="F810" s="14"/>
      <c r="G810" s="15"/>
      <c r="H810" s="16">
        <f>(1.4*1000)</f>
        <v>1400</v>
      </c>
      <c r="I810" s="16">
        <f>(1.22*1000)</f>
        <v>1220</v>
      </c>
      <c r="J810" s="14" t="e">
        <f>(height*1000)</f>
        <v>#NAME?</v>
      </c>
      <c r="K810" s="16">
        <f>(2.275*1000)</f>
        <v>2275</v>
      </c>
      <c r="L810" s="15"/>
      <c r="M810" s="17">
        <f>(2.435*1000)</f>
        <v>2435</v>
      </c>
      <c r="N810" s="18">
        <v>3.4089999999999998</v>
      </c>
      <c r="O810" s="14"/>
    </row>
    <row r="811" spans="1:17" x14ac:dyDescent="0.45">
      <c r="A811" s="8"/>
      <c r="B811" s="8"/>
      <c r="C811" s="8"/>
      <c r="D811" s="8"/>
      <c r="E811" s="8"/>
      <c r="F811" s="8"/>
      <c r="G811" s="8"/>
      <c r="H811" s="35">
        <v>3</v>
      </c>
      <c r="I811" s="36" t="s">
        <v>43</v>
      </c>
      <c r="J811" s="36"/>
      <c r="K811" s="37">
        <f>IF((H810&gt;0),(H810),IF((I810)&gt;0,(I810),(E810)))</f>
        <v>1400</v>
      </c>
      <c r="L811" s="54" t="s">
        <v>0</v>
      </c>
      <c r="M811" s="38">
        <f>IF((M810&gt;0),(M810),IF((K810)&gt;0,(K810),(J810)))</f>
        <v>2435</v>
      </c>
      <c r="N811" s="39">
        <f>SUM(N802,N805,N808)</f>
        <v>10.227</v>
      </c>
      <c r="O811" s="39">
        <f>SUM(O802,O805,O808)</f>
        <v>8.3264999999999993</v>
      </c>
      <c r="Q811" s="8" t="s">
        <v>122</v>
      </c>
    </row>
    <row r="812" spans="1:17" x14ac:dyDescent="0.45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19">
        <f>(1.22*1000)</f>
        <v>1220</v>
      </c>
      <c r="L812" s="53" t="s">
        <v>0</v>
      </c>
      <c r="M812" s="21">
        <f>(2.275*1000)</f>
        <v>2275</v>
      </c>
      <c r="N812" s="8"/>
      <c r="O812" s="8"/>
    </row>
    <row r="813" spans="1:17" hidden="1" x14ac:dyDescent="0.45">
      <c r="A813" s="14" t="s">
        <v>1</v>
      </c>
      <c r="B813" s="14"/>
      <c r="C813" s="14"/>
      <c r="D813" s="14"/>
      <c r="E813" s="14" t="e">
        <f>(width*1000)</f>
        <v>#NAME?</v>
      </c>
      <c r="F813" s="14"/>
      <c r="G813" s="15"/>
      <c r="H813" s="16">
        <f>(1.4*1000)</f>
        <v>1400</v>
      </c>
      <c r="I813" s="16">
        <f>(1.22*1000)</f>
        <v>1220</v>
      </c>
      <c r="J813" s="14" t="e">
        <f>(height*1000)</f>
        <v>#NAME?</v>
      </c>
      <c r="K813" s="16">
        <f>(2.275*1000)</f>
        <v>2275</v>
      </c>
      <c r="L813" s="15"/>
      <c r="M813" s="17">
        <f>(2.535*1000)</f>
        <v>2535</v>
      </c>
      <c r="N813" s="18">
        <v>3.5489999999999999</v>
      </c>
      <c r="O813" s="14"/>
    </row>
    <row r="814" spans="1:17" hidden="1" x14ac:dyDescent="0.45">
      <c r="A814" s="8" t="s">
        <v>55</v>
      </c>
      <c r="B814" s="8"/>
      <c r="C814" s="8"/>
      <c r="D814" s="8"/>
      <c r="E814" s="8"/>
      <c r="F814" s="8"/>
      <c r="G814" s="9"/>
      <c r="H814" s="8" t="s">
        <v>8</v>
      </c>
      <c r="I814" s="8" t="s">
        <v>43</v>
      </c>
      <c r="J814" s="8"/>
      <c r="K814" s="19">
        <f>IF((H813&gt;0),(H813),IF((I813)&gt;0,(I813),(E813)))</f>
        <v>1400</v>
      </c>
      <c r="L814" s="20" t="s">
        <v>0</v>
      </c>
      <c r="M814" s="21">
        <f>IF((M813&gt;0),(M813),IF((K813)&gt;0,(K813),(J813)))</f>
        <v>2535</v>
      </c>
      <c r="N814" s="22">
        <f>IF((N813=""),(O814),IF((N813)&gt;0,(N813),(O814)))</f>
        <v>3.5489999999999999</v>
      </c>
      <c r="O814" s="22">
        <v>2.7755000000000001</v>
      </c>
    </row>
    <row r="815" spans="1:17" hidden="1" x14ac:dyDescent="0.45">
      <c r="A815" s="8"/>
      <c r="B815" s="8"/>
      <c r="C815" s="8"/>
      <c r="D815" s="8"/>
      <c r="E815" s="8"/>
      <c r="F815" s="8"/>
      <c r="G815" s="8"/>
      <c r="H815" s="31"/>
      <c r="I815" s="31"/>
      <c r="J815" s="31"/>
      <c r="K815" s="32">
        <f>(1.22*1000)</f>
        <v>1220</v>
      </c>
      <c r="L815" s="33" t="s">
        <v>0</v>
      </c>
      <c r="M815" s="34">
        <f>(2.275*1000)</f>
        <v>2275</v>
      </c>
      <c r="N815" s="31"/>
      <c r="O815" s="31"/>
    </row>
    <row r="816" spans="1:17" hidden="1" x14ac:dyDescent="0.45">
      <c r="A816" s="14" t="s">
        <v>1</v>
      </c>
      <c r="B816" s="14"/>
      <c r="C816" s="14"/>
      <c r="D816" s="14"/>
      <c r="E816" s="14" t="e">
        <f>(width*1000)</f>
        <v>#NAME?</v>
      </c>
      <c r="F816" s="14"/>
      <c r="G816" s="15"/>
      <c r="H816" s="16">
        <f>(1.4*1000)</f>
        <v>1400</v>
      </c>
      <c r="I816" s="16">
        <f>(1.22*1000)</f>
        <v>1220</v>
      </c>
      <c r="J816" s="14" t="e">
        <f>(height*1000)</f>
        <v>#NAME?</v>
      </c>
      <c r="K816" s="16">
        <f>(2.275*1000)</f>
        <v>2275</v>
      </c>
      <c r="L816" s="15"/>
      <c r="M816" s="17">
        <f>(2.535*1000)</f>
        <v>2535</v>
      </c>
      <c r="N816" s="18">
        <v>3.5489999999999999</v>
      </c>
      <c r="O816" s="14"/>
    </row>
    <row r="817" spans="1:15" hidden="1" x14ac:dyDescent="0.45">
      <c r="A817" s="8" t="s">
        <v>57</v>
      </c>
      <c r="B817" s="8"/>
      <c r="C817" s="8"/>
      <c r="D817" s="8"/>
      <c r="E817" s="8"/>
      <c r="F817" s="8"/>
      <c r="G817" s="9"/>
      <c r="H817" s="8" t="s">
        <v>8</v>
      </c>
      <c r="I817" s="8" t="s">
        <v>43</v>
      </c>
      <c r="J817" s="8"/>
      <c r="K817" s="19">
        <f>IF((H816&gt;0),(H816),IF((I816)&gt;0,(I816),(E816)))</f>
        <v>1400</v>
      </c>
      <c r="L817" s="20" t="s">
        <v>0</v>
      </c>
      <c r="M817" s="21">
        <f>IF((M816&gt;0),(M816),IF((K816)&gt;0,(K816),(J816)))</f>
        <v>2535</v>
      </c>
      <c r="N817" s="22">
        <f>IF((N816=""),(O817),IF((N816)&gt;0,(N816),(O817)))</f>
        <v>3.5489999999999999</v>
      </c>
      <c r="O817" s="22">
        <v>2.7755000000000001</v>
      </c>
    </row>
    <row r="818" spans="1:15" hidden="1" x14ac:dyDescent="0.45">
      <c r="A818" s="8"/>
      <c r="B818" s="8"/>
      <c r="C818" s="8"/>
      <c r="D818" s="8"/>
      <c r="E818" s="8"/>
      <c r="F818" s="8"/>
      <c r="G818" s="8"/>
      <c r="H818" s="31"/>
      <c r="I818" s="31"/>
      <c r="J818" s="31"/>
      <c r="K818" s="32">
        <f>(1.22*1000)</f>
        <v>1220</v>
      </c>
      <c r="L818" s="33" t="s">
        <v>0</v>
      </c>
      <c r="M818" s="34">
        <f>(2.275*1000)</f>
        <v>2275</v>
      </c>
      <c r="N818" s="31"/>
      <c r="O818" s="31"/>
    </row>
    <row r="819" spans="1:15" hidden="1" x14ac:dyDescent="0.45">
      <c r="A819" s="14" t="s">
        <v>1</v>
      </c>
      <c r="B819" s="14"/>
      <c r="C819" s="14"/>
      <c r="D819" s="14"/>
      <c r="E819" s="14" t="e">
        <f>(width*1000)</f>
        <v>#NAME?</v>
      </c>
      <c r="F819" s="14"/>
      <c r="G819" s="15"/>
      <c r="H819" s="16">
        <f>(1.4*1000)</f>
        <v>1400</v>
      </c>
      <c r="I819" s="16">
        <f>(1.22*1000)</f>
        <v>1220</v>
      </c>
      <c r="J819" s="14" t="e">
        <f>(height*1000)</f>
        <v>#NAME?</v>
      </c>
      <c r="K819" s="16">
        <f>(2.275*1000)</f>
        <v>2275</v>
      </c>
      <c r="L819" s="15"/>
      <c r="M819" s="17">
        <f>(2.535*1000)</f>
        <v>2535</v>
      </c>
      <c r="N819" s="18">
        <v>3.5489999999999999</v>
      </c>
      <c r="O819" s="14"/>
    </row>
    <row r="820" spans="1:15" hidden="1" x14ac:dyDescent="0.45">
      <c r="A820" s="8" t="s">
        <v>59</v>
      </c>
      <c r="B820" s="8"/>
      <c r="C820" s="8"/>
      <c r="D820" s="8"/>
      <c r="E820" s="8"/>
      <c r="F820" s="8"/>
      <c r="G820" s="9"/>
      <c r="H820" s="8" t="s">
        <v>8</v>
      </c>
      <c r="I820" s="8" t="s">
        <v>43</v>
      </c>
      <c r="J820" s="8"/>
      <c r="K820" s="19">
        <f>IF((H819&gt;0),(H819),IF((I819)&gt;0,(I819),(E819)))</f>
        <v>1400</v>
      </c>
      <c r="L820" s="20" t="s">
        <v>0</v>
      </c>
      <c r="M820" s="21">
        <f>IF((M819&gt;0),(M819),IF((K819)&gt;0,(K819),(J819)))</f>
        <v>2535</v>
      </c>
      <c r="N820" s="22">
        <f>IF((N819=""),(O820),IF((N819)&gt;0,(N819),(O820)))</f>
        <v>3.5489999999999999</v>
      </c>
      <c r="O820" s="22">
        <v>2.7755000000000001</v>
      </c>
    </row>
    <row r="821" spans="1:15" hidden="1" x14ac:dyDescent="0.45">
      <c r="A821" s="8"/>
      <c r="B821" s="8"/>
      <c r="C821" s="8"/>
      <c r="D821" s="8"/>
      <c r="E821" s="8"/>
      <c r="F821" s="8"/>
      <c r="G821" s="8"/>
      <c r="H821" s="31"/>
      <c r="I821" s="31"/>
      <c r="J821" s="31"/>
      <c r="K821" s="32">
        <f>(1.22*1000)</f>
        <v>1220</v>
      </c>
      <c r="L821" s="33" t="s">
        <v>0</v>
      </c>
      <c r="M821" s="34">
        <f>(2.275*1000)</f>
        <v>2275</v>
      </c>
      <c r="N821" s="31"/>
      <c r="O821" s="31"/>
    </row>
    <row r="822" spans="1:15" hidden="1" x14ac:dyDescent="0.45">
      <c r="A822" s="14" t="s">
        <v>1</v>
      </c>
      <c r="B822" s="14"/>
      <c r="C822" s="14"/>
      <c r="D822" s="14"/>
      <c r="E822" s="14" t="e">
        <f>(width*1000)</f>
        <v>#NAME?</v>
      </c>
      <c r="F822" s="14"/>
      <c r="G822" s="15"/>
      <c r="H822" s="16">
        <f>(1.4*1000)</f>
        <v>1400</v>
      </c>
      <c r="I822" s="16">
        <f>(1.22*1000)</f>
        <v>1220</v>
      </c>
      <c r="J822" s="14" t="e">
        <f>(height*1000)</f>
        <v>#NAME?</v>
      </c>
      <c r="K822" s="16">
        <f>(2.275*1000)</f>
        <v>2275</v>
      </c>
      <c r="L822" s="15"/>
      <c r="M822" s="17">
        <f>(2.535*1000)</f>
        <v>2535</v>
      </c>
      <c r="N822" s="18">
        <v>3.5489999999999999</v>
      </c>
      <c r="O822" s="14"/>
    </row>
    <row r="823" spans="1:15" hidden="1" x14ac:dyDescent="0.45">
      <c r="A823" s="8" t="s">
        <v>61</v>
      </c>
      <c r="B823" s="8"/>
      <c r="C823" s="8"/>
      <c r="D823" s="8"/>
      <c r="E823" s="8"/>
      <c r="F823" s="8"/>
      <c r="G823" s="9"/>
      <c r="H823" s="8" t="s">
        <v>8</v>
      </c>
      <c r="I823" s="8" t="s">
        <v>43</v>
      </c>
      <c r="J823" s="8"/>
      <c r="K823" s="19">
        <f>IF((H822&gt;0),(H822),IF((I822)&gt;0,(I822),(E822)))</f>
        <v>1400</v>
      </c>
      <c r="L823" s="20" t="s">
        <v>0</v>
      </c>
      <c r="M823" s="21">
        <f>IF((M822&gt;0),(M822),IF((K822)&gt;0,(K822),(J822)))</f>
        <v>2535</v>
      </c>
      <c r="N823" s="22">
        <f>IF((N822=""),(O823),IF((N822)&gt;0,(N822),(O823)))</f>
        <v>3.5489999999999999</v>
      </c>
      <c r="O823" s="22">
        <v>2.7755000000000001</v>
      </c>
    </row>
    <row r="824" spans="1:15" hidden="1" x14ac:dyDescent="0.45">
      <c r="A824" s="8"/>
      <c r="B824" s="8"/>
      <c r="C824" s="8"/>
      <c r="D824" s="8"/>
      <c r="E824" s="8"/>
      <c r="F824" s="8"/>
      <c r="G824" s="8"/>
      <c r="H824" s="31"/>
      <c r="I824" s="31"/>
      <c r="J824" s="31"/>
      <c r="K824" s="32">
        <f>(1.22*1000)</f>
        <v>1220</v>
      </c>
      <c r="L824" s="33" t="s">
        <v>0</v>
      </c>
      <c r="M824" s="34">
        <f>(2.275*1000)</f>
        <v>2275</v>
      </c>
      <c r="N824" s="31"/>
      <c r="O824" s="31"/>
    </row>
    <row r="825" spans="1:15" hidden="1" x14ac:dyDescent="0.45">
      <c r="A825" s="14" t="s">
        <v>1</v>
      </c>
      <c r="B825" s="14"/>
      <c r="C825" s="14"/>
      <c r="D825" s="14"/>
      <c r="E825" s="14" t="e">
        <f>(width*1000)</f>
        <v>#NAME?</v>
      </c>
      <c r="F825" s="14"/>
      <c r="G825" s="15"/>
      <c r="H825" s="16">
        <f>(1.4*1000)</f>
        <v>1400</v>
      </c>
      <c r="I825" s="16">
        <f>(1.22*1000)</f>
        <v>1220</v>
      </c>
      <c r="J825" s="14" t="e">
        <f>(height*1000)</f>
        <v>#NAME?</v>
      </c>
      <c r="K825" s="16">
        <f>(2.275*1000)</f>
        <v>2275</v>
      </c>
      <c r="L825" s="15"/>
      <c r="M825" s="17">
        <f>(2.535*1000)</f>
        <v>2535</v>
      </c>
      <c r="N825" s="18">
        <v>3.5489999999999999</v>
      </c>
      <c r="O825" s="14"/>
    </row>
    <row r="826" spans="1:15" hidden="1" x14ac:dyDescent="0.45">
      <c r="A826" s="8" t="s">
        <v>63</v>
      </c>
      <c r="B826" s="8"/>
      <c r="C826" s="8"/>
      <c r="D826" s="8"/>
      <c r="E826" s="8"/>
      <c r="F826" s="8"/>
      <c r="G826" s="9"/>
      <c r="H826" s="8" t="s">
        <v>8</v>
      </c>
      <c r="I826" s="8" t="s">
        <v>43</v>
      </c>
      <c r="J826" s="8"/>
      <c r="K826" s="19">
        <f>IF((H825&gt;0),(H825),IF((I825)&gt;0,(I825),(E825)))</f>
        <v>1400</v>
      </c>
      <c r="L826" s="20" t="s">
        <v>0</v>
      </c>
      <c r="M826" s="21">
        <f>IF((M825&gt;0),(M825),IF((K825)&gt;0,(K825),(J825)))</f>
        <v>2535</v>
      </c>
      <c r="N826" s="22">
        <f>IF((N825=""),(O826),IF((N825)&gt;0,(N825),(O826)))</f>
        <v>3.5489999999999999</v>
      </c>
      <c r="O826" s="22">
        <v>2.7755000000000001</v>
      </c>
    </row>
    <row r="827" spans="1:15" hidden="1" x14ac:dyDescent="0.45">
      <c r="A827" s="8"/>
      <c r="B827" s="8"/>
      <c r="C827" s="8"/>
      <c r="D827" s="8"/>
      <c r="E827" s="8"/>
      <c r="F827" s="8"/>
      <c r="G827" s="8"/>
      <c r="H827" s="31"/>
      <c r="I827" s="31"/>
      <c r="J827" s="31"/>
      <c r="K827" s="32">
        <f>(1.22*1000)</f>
        <v>1220</v>
      </c>
      <c r="L827" s="33" t="s">
        <v>0</v>
      </c>
      <c r="M827" s="34">
        <f>(2.275*1000)</f>
        <v>2275</v>
      </c>
      <c r="N827" s="31"/>
      <c r="O827" s="31"/>
    </row>
    <row r="828" spans="1:15" hidden="1" x14ac:dyDescent="0.45">
      <c r="A828" s="14" t="s">
        <v>1</v>
      </c>
      <c r="B828" s="14"/>
      <c r="C828" s="14"/>
      <c r="D828" s="14"/>
      <c r="E828" s="14" t="e">
        <f>(width*1000)</f>
        <v>#NAME?</v>
      </c>
      <c r="F828" s="14"/>
      <c r="G828" s="15"/>
      <c r="H828" s="16">
        <f>(1.4*1000)</f>
        <v>1400</v>
      </c>
      <c r="I828" s="16">
        <f>(1.22*1000)</f>
        <v>1220</v>
      </c>
      <c r="J828" s="14" t="e">
        <f>(height*1000)</f>
        <v>#NAME?</v>
      </c>
      <c r="K828" s="16">
        <f>(2.275*1000)</f>
        <v>2275</v>
      </c>
      <c r="L828" s="15"/>
      <c r="M828" s="17">
        <f>(2.535*1000)</f>
        <v>2535</v>
      </c>
      <c r="N828" s="18">
        <v>3.5489999999999999</v>
      </c>
      <c r="O828" s="14"/>
    </row>
    <row r="829" spans="1:15" hidden="1" x14ac:dyDescent="0.45">
      <c r="A829" s="8" t="s">
        <v>65</v>
      </c>
      <c r="B829" s="8"/>
      <c r="C829" s="8"/>
      <c r="D829" s="8"/>
      <c r="E829" s="8"/>
      <c r="F829" s="8"/>
      <c r="G829" s="9"/>
      <c r="H829" s="8" t="s">
        <v>8</v>
      </c>
      <c r="I829" s="8" t="s">
        <v>43</v>
      </c>
      <c r="J829" s="8"/>
      <c r="K829" s="19">
        <f>IF((H828&gt;0),(H828),IF((I828)&gt;0,(I828),(E828)))</f>
        <v>1400</v>
      </c>
      <c r="L829" s="20" t="s">
        <v>0</v>
      </c>
      <c r="M829" s="21">
        <f>IF((M828&gt;0),(M828),IF((K828)&gt;0,(K828),(J828)))</f>
        <v>2535</v>
      </c>
      <c r="N829" s="22">
        <f>IF((N828=""),(O829),IF((N828)&gt;0,(N828),(O829)))</f>
        <v>3.5489999999999999</v>
      </c>
      <c r="O829" s="22">
        <v>2.7755000000000001</v>
      </c>
    </row>
    <row r="830" spans="1:15" hidden="1" x14ac:dyDescent="0.45">
      <c r="A830" s="8"/>
      <c r="B830" s="8"/>
      <c r="C830" s="8"/>
      <c r="D830" s="8"/>
      <c r="E830" s="8"/>
      <c r="F830" s="8"/>
      <c r="G830" s="8"/>
      <c r="H830" s="31"/>
      <c r="I830" s="31"/>
      <c r="J830" s="31"/>
      <c r="K830" s="32">
        <f>(1.22*1000)</f>
        <v>1220</v>
      </c>
      <c r="L830" s="33" t="s">
        <v>0</v>
      </c>
      <c r="M830" s="34">
        <f>(2.275*1000)</f>
        <v>2275</v>
      </c>
      <c r="N830" s="31"/>
      <c r="O830" s="31"/>
    </row>
    <row r="831" spans="1:15" hidden="1" x14ac:dyDescent="0.45">
      <c r="A831" s="14" t="s">
        <v>1</v>
      </c>
      <c r="B831" s="14"/>
      <c r="C831" s="14"/>
      <c r="D831" s="14"/>
      <c r="E831" s="14" t="e">
        <f>(width*1000)</f>
        <v>#NAME?</v>
      </c>
      <c r="F831" s="14"/>
      <c r="G831" s="15"/>
      <c r="H831" s="16">
        <f>(1.4*1000)</f>
        <v>1400</v>
      </c>
      <c r="I831" s="16">
        <f>(1.22*1000)</f>
        <v>1220</v>
      </c>
      <c r="J831" s="14" t="e">
        <f>(height*1000)</f>
        <v>#NAME?</v>
      </c>
      <c r="K831" s="16">
        <f>(2.275*1000)</f>
        <v>2275</v>
      </c>
      <c r="L831" s="15"/>
      <c r="M831" s="17">
        <f>(2.535*1000)</f>
        <v>2535</v>
      </c>
      <c r="N831" s="18">
        <v>3.5489999999999999</v>
      </c>
      <c r="O831" s="14"/>
    </row>
    <row r="832" spans="1:15" hidden="1" x14ac:dyDescent="0.45">
      <c r="A832" s="8" t="s">
        <v>71</v>
      </c>
      <c r="B832" s="8"/>
      <c r="C832" s="8"/>
      <c r="D832" s="8"/>
      <c r="E832" s="8"/>
      <c r="F832" s="8"/>
      <c r="G832" s="9"/>
      <c r="H832" s="8" t="s">
        <v>8</v>
      </c>
      <c r="I832" s="8" t="s">
        <v>43</v>
      </c>
      <c r="J832" s="8"/>
      <c r="K832" s="19">
        <f>IF((H831&gt;0),(H831),IF((I831)&gt;0,(I831),(E831)))</f>
        <v>1400</v>
      </c>
      <c r="L832" s="20" t="s">
        <v>0</v>
      </c>
      <c r="M832" s="21">
        <f>IF((M831&gt;0),(M831),IF((K831)&gt;0,(K831),(J831)))</f>
        <v>2535</v>
      </c>
      <c r="N832" s="22">
        <f>IF((N831=""),(O832),IF((N831)&gt;0,(N831),(O832)))</f>
        <v>3.5489999999999999</v>
      </c>
      <c r="O832" s="22">
        <v>2.7755000000000001</v>
      </c>
    </row>
    <row r="833" spans="1:15" hidden="1" x14ac:dyDescent="0.45">
      <c r="A833" s="8"/>
      <c r="B833" s="8"/>
      <c r="C833" s="8"/>
      <c r="D833" s="8"/>
      <c r="E833" s="8"/>
      <c r="F833" s="8"/>
      <c r="G833" s="8"/>
      <c r="H833" s="31"/>
      <c r="I833" s="31"/>
      <c r="J833" s="31"/>
      <c r="K833" s="32">
        <f>(1.22*1000)</f>
        <v>1220</v>
      </c>
      <c r="L833" s="33" t="s">
        <v>0</v>
      </c>
      <c r="M833" s="34">
        <f>(2.275*1000)</f>
        <v>2275</v>
      </c>
      <c r="N833" s="31"/>
      <c r="O833" s="31"/>
    </row>
    <row r="834" spans="1:15" hidden="1" x14ac:dyDescent="0.45">
      <c r="A834" s="14" t="s">
        <v>1</v>
      </c>
      <c r="B834" s="14"/>
      <c r="C834" s="14"/>
      <c r="D834" s="14"/>
      <c r="E834" s="14" t="e">
        <f>(width*1000)</f>
        <v>#NAME?</v>
      </c>
      <c r="F834" s="14"/>
      <c r="G834" s="15"/>
      <c r="H834" s="16">
        <f>(1.4*1000)</f>
        <v>1400</v>
      </c>
      <c r="I834" s="16">
        <f>(1.22*1000)</f>
        <v>1220</v>
      </c>
      <c r="J834" s="14" t="e">
        <f>(height*1000)</f>
        <v>#NAME?</v>
      </c>
      <c r="K834" s="16">
        <f>(2.275*1000)</f>
        <v>2275</v>
      </c>
      <c r="L834" s="15"/>
      <c r="M834" s="17">
        <f>(2.535*1000)</f>
        <v>2535</v>
      </c>
      <c r="N834" s="18">
        <v>3.5489999999999999</v>
      </c>
      <c r="O834" s="14"/>
    </row>
    <row r="835" spans="1:15" hidden="1" x14ac:dyDescent="0.45">
      <c r="A835" s="8" t="s">
        <v>76</v>
      </c>
      <c r="B835" s="8"/>
      <c r="C835" s="8"/>
      <c r="D835" s="8"/>
      <c r="E835" s="8"/>
      <c r="F835" s="8"/>
      <c r="G835" s="9"/>
      <c r="H835" s="8" t="s">
        <v>8</v>
      </c>
      <c r="I835" s="8" t="s">
        <v>43</v>
      </c>
      <c r="J835" s="8"/>
      <c r="K835" s="19">
        <f>IF((H834&gt;0),(H834),IF((I834)&gt;0,(I834),(E834)))</f>
        <v>1400</v>
      </c>
      <c r="L835" s="20" t="s">
        <v>0</v>
      </c>
      <c r="M835" s="21">
        <f>IF((M834&gt;0),(M834),IF((K834)&gt;0,(K834),(J834)))</f>
        <v>2535</v>
      </c>
      <c r="N835" s="22">
        <f>IF((N834=""),(O835),IF((N834)&gt;0,(N834),(O835)))</f>
        <v>3.5489999999999999</v>
      </c>
      <c r="O835" s="22">
        <v>2.7755000000000001</v>
      </c>
    </row>
    <row r="836" spans="1:15" hidden="1" x14ac:dyDescent="0.45">
      <c r="A836" s="8"/>
      <c r="B836" s="8"/>
      <c r="C836" s="8"/>
      <c r="D836" s="8"/>
      <c r="E836" s="8"/>
      <c r="F836" s="8"/>
      <c r="G836" s="8"/>
      <c r="H836" s="31"/>
      <c r="I836" s="31"/>
      <c r="J836" s="31"/>
      <c r="K836" s="32">
        <f>(1.22*1000)</f>
        <v>1220</v>
      </c>
      <c r="L836" s="33" t="s">
        <v>0</v>
      </c>
      <c r="M836" s="34">
        <f>(2.275*1000)</f>
        <v>2275</v>
      </c>
      <c r="N836" s="31"/>
      <c r="O836" s="31"/>
    </row>
    <row r="837" spans="1:15" hidden="1" x14ac:dyDescent="0.45">
      <c r="A837" s="14" t="s">
        <v>1</v>
      </c>
      <c r="B837" s="14"/>
      <c r="C837" s="14"/>
      <c r="D837" s="14"/>
      <c r="E837" s="14" t="e">
        <f>(width*1000)</f>
        <v>#NAME?</v>
      </c>
      <c r="F837" s="14"/>
      <c r="G837" s="15"/>
      <c r="H837" s="16">
        <f>(1.4*1000)</f>
        <v>1400</v>
      </c>
      <c r="I837" s="16">
        <f>(1.22*1000)</f>
        <v>1220</v>
      </c>
      <c r="J837" s="14" t="e">
        <f>(height*1000)</f>
        <v>#NAME?</v>
      </c>
      <c r="K837" s="16">
        <f>(2.275*1000)</f>
        <v>2275</v>
      </c>
      <c r="L837" s="15"/>
      <c r="M837" s="17">
        <f>(2.535*1000)</f>
        <v>2535</v>
      </c>
      <c r="N837" s="18">
        <v>3.5489999999999999</v>
      </c>
      <c r="O837" s="14"/>
    </row>
    <row r="838" spans="1:15" hidden="1" x14ac:dyDescent="0.45">
      <c r="A838" s="8" t="s">
        <v>90</v>
      </c>
      <c r="B838" s="8"/>
      <c r="C838" s="8"/>
      <c r="D838" s="8"/>
      <c r="E838" s="8"/>
      <c r="F838" s="8"/>
      <c r="G838" s="9"/>
      <c r="H838" s="8" t="s">
        <v>8</v>
      </c>
      <c r="I838" s="8" t="s">
        <v>43</v>
      </c>
      <c r="J838" s="8"/>
      <c r="K838" s="19">
        <f>IF((H837&gt;0),(H837),IF((I837)&gt;0,(I837),(E837)))</f>
        <v>1400</v>
      </c>
      <c r="L838" s="20" t="s">
        <v>0</v>
      </c>
      <c r="M838" s="21">
        <f>IF((M837&gt;0),(M837),IF((K837)&gt;0,(K837),(J837)))</f>
        <v>2535</v>
      </c>
      <c r="N838" s="22">
        <f>IF((N837=""),(O838),IF((N837)&gt;0,(N837),(O838)))</f>
        <v>3.5489999999999999</v>
      </c>
      <c r="O838" s="22">
        <v>2.7755000000000001</v>
      </c>
    </row>
    <row r="839" spans="1:15" hidden="1" x14ac:dyDescent="0.45">
      <c r="A839" s="8"/>
      <c r="B839" s="8"/>
      <c r="C839" s="8"/>
      <c r="D839" s="8"/>
      <c r="E839" s="8"/>
      <c r="F839" s="8"/>
      <c r="G839" s="8"/>
      <c r="H839" s="31"/>
      <c r="I839" s="31"/>
      <c r="J839" s="31"/>
      <c r="K839" s="32">
        <f>(1.22*1000)</f>
        <v>1220</v>
      </c>
      <c r="L839" s="33" t="s">
        <v>0</v>
      </c>
      <c r="M839" s="34">
        <f>(2.275*1000)</f>
        <v>2275</v>
      </c>
      <c r="N839" s="31"/>
      <c r="O839" s="31"/>
    </row>
    <row r="840" spans="1:15" hidden="1" x14ac:dyDescent="0.45">
      <c r="A840" s="14" t="s">
        <v>1</v>
      </c>
      <c r="B840" s="14"/>
      <c r="C840" s="14"/>
      <c r="D840" s="14"/>
      <c r="E840" s="14" t="e">
        <f>(width*1000)</f>
        <v>#NAME?</v>
      </c>
      <c r="F840" s="14"/>
      <c r="G840" s="15"/>
      <c r="H840" s="16">
        <f>(1.4*1000)</f>
        <v>1400</v>
      </c>
      <c r="I840" s="16">
        <f>(1.22*1000)</f>
        <v>1220</v>
      </c>
      <c r="J840" s="14" t="e">
        <f>(height*1000)</f>
        <v>#NAME?</v>
      </c>
      <c r="K840" s="16">
        <f>(2.275*1000)</f>
        <v>2275</v>
      </c>
      <c r="L840" s="15"/>
      <c r="M840" s="17">
        <f>(2.535*1000)</f>
        <v>2535</v>
      </c>
      <c r="N840" s="18">
        <v>3.5489999999999999</v>
      </c>
      <c r="O840" s="14"/>
    </row>
    <row r="841" spans="1:15" hidden="1" x14ac:dyDescent="0.45">
      <c r="A841" s="8" t="s">
        <v>94</v>
      </c>
      <c r="B841" s="8"/>
      <c r="C841" s="8"/>
      <c r="D841" s="8"/>
      <c r="E841" s="8"/>
      <c r="F841" s="8"/>
      <c r="G841" s="9"/>
      <c r="H841" s="8" t="s">
        <v>8</v>
      </c>
      <c r="I841" s="8" t="s">
        <v>43</v>
      </c>
      <c r="J841" s="8"/>
      <c r="K841" s="19">
        <f>IF((H840&gt;0),(H840),IF((I840)&gt;0,(I840),(E840)))</f>
        <v>1400</v>
      </c>
      <c r="L841" s="20" t="s">
        <v>0</v>
      </c>
      <c r="M841" s="21">
        <f>IF((M840&gt;0),(M840),IF((K840)&gt;0,(K840),(J840)))</f>
        <v>2535</v>
      </c>
      <c r="N841" s="22">
        <f>IF((N840=""),(O841),IF((N840)&gt;0,(N840),(O841)))</f>
        <v>3.5489999999999999</v>
      </c>
      <c r="O841" s="22">
        <v>2.7755000000000001</v>
      </c>
    </row>
    <row r="842" spans="1:15" hidden="1" x14ac:dyDescent="0.45">
      <c r="A842" s="8"/>
      <c r="B842" s="8"/>
      <c r="C842" s="8"/>
      <c r="D842" s="8"/>
      <c r="E842" s="8"/>
      <c r="F842" s="8"/>
      <c r="G842" s="8"/>
      <c r="H842" s="31"/>
      <c r="I842" s="31"/>
      <c r="J842" s="31"/>
      <c r="K842" s="32">
        <f>(1.22*1000)</f>
        <v>1220</v>
      </c>
      <c r="L842" s="33" t="s">
        <v>0</v>
      </c>
      <c r="M842" s="34">
        <f>(2.275*1000)</f>
        <v>2275</v>
      </c>
      <c r="N842" s="31"/>
      <c r="O842" s="31"/>
    </row>
    <row r="843" spans="1:15" hidden="1" x14ac:dyDescent="0.45">
      <c r="A843" s="14" t="s">
        <v>1</v>
      </c>
      <c r="B843" s="14"/>
      <c r="C843" s="14"/>
      <c r="D843" s="14"/>
      <c r="E843" s="14" t="e">
        <f>(width*1000)</f>
        <v>#NAME?</v>
      </c>
      <c r="F843" s="14"/>
      <c r="G843" s="15"/>
      <c r="H843" s="16">
        <f>(1.4*1000)</f>
        <v>1400</v>
      </c>
      <c r="I843" s="16">
        <f>(1.22*1000)</f>
        <v>1220</v>
      </c>
      <c r="J843" s="14" t="e">
        <f>(height*1000)</f>
        <v>#NAME?</v>
      </c>
      <c r="K843" s="16">
        <f>(2.275*1000)</f>
        <v>2275</v>
      </c>
      <c r="L843" s="15"/>
      <c r="M843" s="17">
        <f>(2.535*1000)</f>
        <v>2535</v>
      </c>
      <c r="N843" s="18">
        <v>3.5489999999999999</v>
      </c>
      <c r="O843" s="14"/>
    </row>
    <row r="844" spans="1:15" hidden="1" x14ac:dyDescent="0.45">
      <c r="A844" s="8" t="s">
        <v>96</v>
      </c>
      <c r="B844" s="8"/>
      <c r="C844" s="8"/>
      <c r="D844" s="8"/>
      <c r="E844" s="8"/>
      <c r="F844" s="8"/>
      <c r="G844" s="9"/>
      <c r="H844" s="8" t="s">
        <v>8</v>
      </c>
      <c r="I844" s="8" t="s">
        <v>43</v>
      </c>
      <c r="J844" s="8"/>
      <c r="K844" s="19">
        <f>IF((H843&gt;0),(H843),IF((I843)&gt;0,(I843),(E843)))</f>
        <v>1400</v>
      </c>
      <c r="L844" s="20" t="s">
        <v>0</v>
      </c>
      <c r="M844" s="21">
        <f>IF((M843&gt;0),(M843),IF((K843)&gt;0,(K843),(J843)))</f>
        <v>2535</v>
      </c>
      <c r="N844" s="22">
        <f>IF((N843=""),(O844),IF((N843)&gt;0,(N843),(O844)))</f>
        <v>3.5489999999999999</v>
      </c>
      <c r="O844" s="22">
        <v>2.7755000000000001</v>
      </c>
    </row>
    <row r="845" spans="1:15" hidden="1" x14ac:dyDescent="0.45">
      <c r="A845" s="8"/>
      <c r="B845" s="8"/>
      <c r="C845" s="8"/>
      <c r="D845" s="8"/>
      <c r="E845" s="8"/>
      <c r="F845" s="8"/>
      <c r="G845" s="8"/>
      <c r="H845" s="31"/>
      <c r="I845" s="31"/>
      <c r="J845" s="31"/>
      <c r="K845" s="32">
        <f>(1.22*1000)</f>
        <v>1220</v>
      </c>
      <c r="L845" s="33" t="s">
        <v>0</v>
      </c>
      <c r="M845" s="34">
        <f>(2.275*1000)</f>
        <v>2275</v>
      </c>
      <c r="N845" s="31"/>
      <c r="O845" s="31"/>
    </row>
    <row r="846" spans="1:15" hidden="1" x14ac:dyDescent="0.45">
      <c r="A846" s="14" t="s">
        <v>1</v>
      </c>
      <c r="B846" s="14"/>
      <c r="C846" s="14"/>
      <c r="D846" s="14"/>
      <c r="E846" s="14" t="e">
        <f>(width*1000)</f>
        <v>#NAME?</v>
      </c>
      <c r="F846" s="14"/>
      <c r="G846" s="15"/>
      <c r="H846" s="16">
        <f>(1.4*1000)</f>
        <v>1400</v>
      </c>
      <c r="I846" s="16">
        <f>(1.22*1000)</f>
        <v>1220</v>
      </c>
      <c r="J846" s="14" t="e">
        <f>(height*1000)</f>
        <v>#NAME?</v>
      </c>
      <c r="K846" s="16">
        <f>(2.275*1000)</f>
        <v>2275</v>
      </c>
      <c r="L846" s="15"/>
      <c r="M846" s="17">
        <f>(2.535*1000)</f>
        <v>2535</v>
      </c>
      <c r="N846" s="18">
        <v>3.5489999999999999</v>
      </c>
      <c r="O846" s="14"/>
    </row>
    <row r="847" spans="1:15" hidden="1" x14ac:dyDescent="0.45">
      <c r="A847" s="8" t="s">
        <v>98</v>
      </c>
      <c r="B847" s="8"/>
      <c r="C847" s="8"/>
      <c r="D847" s="8"/>
      <c r="E847" s="8"/>
      <c r="F847" s="8"/>
      <c r="G847" s="9"/>
      <c r="H847" s="8" t="s">
        <v>8</v>
      </c>
      <c r="I847" s="8" t="s">
        <v>43</v>
      </c>
      <c r="J847" s="8"/>
      <c r="K847" s="19">
        <f>IF((H846&gt;0),(H846),IF((I846)&gt;0,(I846),(E846)))</f>
        <v>1400</v>
      </c>
      <c r="L847" s="20" t="s">
        <v>0</v>
      </c>
      <c r="M847" s="21">
        <f>IF((M846&gt;0),(M846),IF((K846)&gt;0,(K846),(J846)))</f>
        <v>2535</v>
      </c>
      <c r="N847" s="22">
        <f>IF((N846=""),(O847),IF((N846)&gt;0,(N846),(O847)))</f>
        <v>3.5489999999999999</v>
      </c>
      <c r="O847" s="22">
        <v>2.7755000000000001</v>
      </c>
    </row>
    <row r="848" spans="1:15" hidden="1" x14ac:dyDescent="0.45">
      <c r="A848" s="8"/>
      <c r="B848" s="8"/>
      <c r="C848" s="8"/>
      <c r="D848" s="8"/>
      <c r="E848" s="8"/>
      <c r="F848" s="8"/>
      <c r="G848" s="8"/>
      <c r="H848" s="31"/>
      <c r="I848" s="31"/>
      <c r="J848" s="31"/>
      <c r="K848" s="32">
        <f>(1.22*1000)</f>
        <v>1220</v>
      </c>
      <c r="L848" s="33" t="s">
        <v>0</v>
      </c>
      <c r="M848" s="34">
        <f>(2.275*1000)</f>
        <v>2275</v>
      </c>
      <c r="N848" s="31"/>
      <c r="O848" s="31"/>
    </row>
    <row r="849" spans="1:15" hidden="1" x14ac:dyDescent="0.45">
      <c r="A849" s="14" t="s">
        <v>1</v>
      </c>
      <c r="B849" s="14"/>
      <c r="C849" s="14"/>
      <c r="D849" s="14"/>
      <c r="E849" s="14" t="e">
        <f>(width*1000)</f>
        <v>#NAME?</v>
      </c>
      <c r="F849" s="14"/>
      <c r="G849" s="15"/>
      <c r="H849" s="16">
        <f>(1.4*1000)</f>
        <v>1400</v>
      </c>
      <c r="I849" s="16">
        <f>(1.22*1000)</f>
        <v>1220</v>
      </c>
      <c r="J849" s="14" t="e">
        <f>(height*1000)</f>
        <v>#NAME?</v>
      </c>
      <c r="K849" s="16">
        <f>(2.275*1000)</f>
        <v>2275</v>
      </c>
      <c r="L849" s="15"/>
      <c r="M849" s="17">
        <f>(2.535*1000)</f>
        <v>2535</v>
      </c>
      <c r="N849" s="18">
        <v>3.5489999999999999</v>
      </c>
      <c r="O849" s="14"/>
    </row>
    <row r="850" spans="1:15" hidden="1" x14ac:dyDescent="0.45">
      <c r="A850" s="8" t="s">
        <v>108</v>
      </c>
      <c r="B850" s="8"/>
      <c r="C850" s="8"/>
      <c r="D850" s="8"/>
      <c r="E850" s="8"/>
      <c r="F850" s="8"/>
      <c r="G850" s="9"/>
      <c r="H850" s="8" t="s">
        <v>8</v>
      </c>
      <c r="I850" s="8" t="s">
        <v>43</v>
      </c>
      <c r="J850" s="8"/>
      <c r="K850" s="19">
        <f>IF((H849&gt;0),(H849),IF((I849)&gt;0,(I849),(E849)))</f>
        <v>1400</v>
      </c>
      <c r="L850" s="20" t="s">
        <v>0</v>
      </c>
      <c r="M850" s="21">
        <f>IF((M849&gt;0),(M849),IF((K849)&gt;0,(K849),(J849)))</f>
        <v>2535</v>
      </c>
      <c r="N850" s="22">
        <f>IF((N849=""),(O850),IF((N849)&gt;0,(N849),(O850)))</f>
        <v>3.5489999999999999</v>
      </c>
      <c r="O850" s="22">
        <v>2.7755000000000001</v>
      </c>
    </row>
    <row r="851" spans="1:15" hidden="1" x14ac:dyDescent="0.45">
      <c r="A851" s="8"/>
      <c r="B851" s="8"/>
      <c r="C851" s="8"/>
      <c r="D851" s="8"/>
      <c r="E851" s="8"/>
      <c r="F851" s="8"/>
      <c r="G851" s="8"/>
      <c r="H851" s="31"/>
      <c r="I851" s="31"/>
      <c r="J851" s="31"/>
      <c r="K851" s="32">
        <f>(1.22*1000)</f>
        <v>1220</v>
      </c>
      <c r="L851" s="33" t="s">
        <v>0</v>
      </c>
      <c r="M851" s="34">
        <f>(2.275*1000)</f>
        <v>2275</v>
      </c>
      <c r="N851" s="31"/>
      <c r="O851" s="31"/>
    </row>
    <row r="852" spans="1:15" hidden="1" x14ac:dyDescent="0.45">
      <c r="A852" s="14" t="s">
        <v>1</v>
      </c>
      <c r="B852" s="14"/>
      <c r="C852" s="14"/>
      <c r="D852" s="14"/>
      <c r="E852" s="14" t="e">
        <f>(width*1000)</f>
        <v>#NAME?</v>
      </c>
      <c r="F852" s="14"/>
      <c r="G852" s="15"/>
      <c r="H852" s="16">
        <f>(1.4*1000)</f>
        <v>1400</v>
      </c>
      <c r="I852" s="16">
        <f>(1.22*1000)</f>
        <v>1220</v>
      </c>
      <c r="J852" s="14" t="e">
        <f>(height*1000)</f>
        <v>#NAME?</v>
      </c>
      <c r="K852" s="16">
        <f>(2.275*1000)</f>
        <v>2275</v>
      </c>
      <c r="L852" s="15"/>
      <c r="M852" s="17">
        <f>(2.535*1000)</f>
        <v>2535</v>
      </c>
      <c r="N852" s="18">
        <v>3.5489999999999999</v>
      </c>
      <c r="O852" s="14"/>
    </row>
    <row r="853" spans="1:15" hidden="1" x14ac:dyDescent="0.45">
      <c r="A853" s="8" t="s">
        <v>110</v>
      </c>
      <c r="B853" s="8"/>
      <c r="C853" s="8"/>
      <c r="D853" s="8"/>
      <c r="E853" s="8"/>
      <c r="F853" s="8"/>
      <c r="G853" s="9"/>
      <c r="H853" s="8" t="s">
        <v>8</v>
      </c>
      <c r="I853" s="8" t="s">
        <v>43</v>
      </c>
      <c r="J853" s="8"/>
      <c r="K853" s="19">
        <f>IF((H852&gt;0),(H852),IF((I852)&gt;0,(I852),(E852)))</f>
        <v>1400</v>
      </c>
      <c r="L853" s="20" t="s">
        <v>0</v>
      </c>
      <c r="M853" s="21">
        <f>IF((M852&gt;0),(M852),IF((K852)&gt;0,(K852),(J852)))</f>
        <v>2535</v>
      </c>
      <c r="N853" s="22">
        <f>IF((N852=""),(O853),IF((N852)&gt;0,(N852),(O853)))</f>
        <v>3.5489999999999999</v>
      </c>
      <c r="O853" s="22">
        <v>2.7755000000000001</v>
      </c>
    </row>
    <row r="854" spans="1:15" hidden="1" x14ac:dyDescent="0.45">
      <c r="A854" s="8"/>
      <c r="B854" s="8"/>
      <c r="C854" s="8"/>
      <c r="D854" s="8"/>
      <c r="E854" s="8"/>
      <c r="F854" s="8"/>
      <c r="G854" s="8"/>
      <c r="H854" s="31"/>
      <c r="I854" s="31"/>
      <c r="J854" s="31"/>
      <c r="K854" s="32">
        <f>(1.22*1000)</f>
        <v>1220</v>
      </c>
      <c r="L854" s="33" t="s">
        <v>0</v>
      </c>
      <c r="M854" s="34">
        <f>(2.275*1000)</f>
        <v>2275</v>
      </c>
      <c r="N854" s="31"/>
      <c r="O854" s="31"/>
    </row>
    <row r="855" spans="1:15" hidden="1" x14ac:dyDescent="0.45">
      <c r="A855" s="14" t="s">
        <v>1</v>
      </c>
      <c r="B855" s="14"/>
      <c r="C855" s="14"/>
      <c r="D855" s="14"/>
      <c r="E855" s="14" t="e">
        <f>(width*1000)</f>
        <v>#NAME?</v>
      </c>
      <c r="F855" s="14"/>
      <c r="G855" s="15"/>
      <c r="H855" s="16">
        <f>(1.4*1000)</f>
        <v>1400</v>
      </c>
      <c r="I855" s="16">
        <f>(1.22*1000)</f>
        <v>1220</v>
      </c>
      <c r="J855" s="14" t="e">
        <f>(height*1000)</f>
        <v>#NAME?</v>
      </c>
      <c r="K855" s="16">
        <f>(2.275*1000)</f>
        <v>2275</v>
      </c>
      <c r="L855" s="15"/>
      <c r="M855" s="17">
        <f>(2.535*1000)</f>
        <v>2535</v>
      </c>
      <c r="N855" s="18">
        <v>3.5489999999999999</v>
      </c>
      <c r="O855" s="14"/>
    </row>
    <row r="856" spans="1:15" hidden="1" x14ac:dyDescent="0.45">
      <c r="A856" s="8" t="s">
        <v>55</v>
      </c>
      <c r="B856" s="8"/>
      <c r="C856" s="8"/>
      <c r="D856" s="8"/>
      <c r="E856" s="8"/>
      <c r="F856" s="8"/>
      <c r="G856" s="9"/>
      <c r="H856" s="8" t="s">
        <v>8</v>
      </c>
      <c r="I856" s="8" t="s">
        <v>43</v>
      </c>
      <c r="J856" s="8"/>
      <c r="K856" s="19">
        <f>IF((H855&gt;0),(H855),IF((I855)&gt;0,(I855),(E855)))</f>
        <v>1400</v>
      </c>
      <c r="L856" s="20" t="s">
        <v>0</v>
      </c>
      <c r="M856" s="21">
        <f>IF((M855&gt;0),(M855),IF((K855)&gt;0,(K855),(J855)))</f>
        <v>2535</v>
      </c>
      <c r="N856" s="22">
        <f>IF((N855=""),(O856),IF((N855)&gt;0,(N855),(O856)))</f>
        <v>3.5489999999999999</v>
      </c>
      <c r="O856" s="22">
        <v>2.7755000000000001</v>
      </c>
    </row>
    <row r="857" spans="1:15" hidden="1" x14ac:dyDescent="0.45">
      <c r="A857" s="8"/>
      <c r="B857" s="8"/>
      <c r="C857" s="8"/>
      <c r="D857" s="8"/>
      <c r="E857" s="8"/>
      <c r="F857" s="8"/>
      <c r="G857" s="8"/>
      <c r="H857" s="31"/>
      <c r="I857" s="31"/>
      <c r="J857" s="31"/>
      <c r="K857" s="32">
        <f>(1.22*1000)</f>
        <v>1220</v>
      </c>
      <c r="L857" s="33" t="s">
        <v>0</v>
      </c>
      <c r="M857" s="34">
        <f>(2.275*1000)</f>
        <v>2275</v>
      </c>
      <c r="N857" s="31"/>
      <c r="O857" s="31"/>
    </row>
    <row r="858" spans="1:15" hidden="1" x14ac:dyDescent="0.45">
      <c r="A858" s="14" t="s">
        <v>1</v>
      </c>
      <c r="B858" s="14"/>
      <c r="C858" s="14"/>
      <c r="D858" s="14"/>
      <c r="E858" s="14" t="e">
        <f>(width*1000)</f>
        <v>#NAME?</v>
      </c>
      <c r="F858" s="14"/>
      <c r="G858" s="15"/>
      <c r="H858" s="16">
        <f>(1.4*1000)</f>
        <v>1400</v>
      </c>
      <c r="I858" s="16">
        <f>(1.22*1000)</f>
        <v>1220</v>
      </c>
      <c r="J858" s="14" t="e">
        <f>(height*1000)</f>
        <v>#NAME?</v>
      </c>
      <c r="K858" s="16">
        <f>(2.275*1000)</f>
        <v>2275</v>
      </c>
      <c r="L858" s="15"/>
      <c r="M858" s="17">
        <f>(2.535*1000)</f>
        <v>2535</v>
      </c>
      <c r="N858" s="18">
        <v>3.5489999999999999</v>
      </c>
      <c r="O858" s="14"/>
    </row>
    <row r="859" spans="1:15" hidden="1" x14ac:dyDescent="0.45">
      <c r="A859" s="8" t="s">
        <v>57</v>
      </c>
      <c r="B859" s="8"/>
      <c r="C859" s="8"/>
      <c r="D859" s="8"/>
      <c r="E859" s="8"/>
      <c r="F859" s="8"/>
      <c r="G859" s="9"/>
      <c r="H859" s="8" t="s">
        <v>8</v>
      </c>
      <c r="I859" s="8" t="s">
        <v>43</v>
      </c>
      <c r="J859" s="8"/>
      <c r="K859" s="19">
        <f>IF((H858&gt;0),(H858),IF((I858)&gt;0,(I858),(E858)))</f>
        <v>1400</v>
      </c>
      <c r="L859" s="20" t="s">
        <v>0</v>
      </c>
      <c r="M859" s="21">
        <f>IF((M858&gt;0),(M858),IF((K858)&gt;0,(K858),(J858)))</f>
        <v>2535</v>
      </c>
      <c r="N859" s="22">
        <f>IF((N858=""),(O859),IF((N858)&gt;0,(N858),(O859)))</f>
        <v>3.5489999999999999</v>
      </c>
      <c r="O859" s="22">
        <v>2.7755000000000001</v>
      </c>
    </row>
    <row r="860" spans="1:15" hidden="1" x14ac:dyDescent="0.45">
      <c r="A860" s="8"/>
      <c r="B860" s="8"/>
      <c r="C860" s="8"/>
      <c r="D860" s="8"/>
      <c r="E860" s="8"/>
      <c r="F860" s="8"/>
      <c r="G860" s="8"/>
      <c r="H860" s="31"/>
      <c r="I860" s="31"/>
      <c r="J860" s="31"/>
      <c r="K860" s="32">
        <f>(1.22*1000)</f>
        <v>1220</v>
      </c>
      <c r="L860" s="33" t="s">
        <v>0</v>
      </c>
      <c r="M860" s="34">
        <f>(2.275*1000)</f>
        <v>2275</v>
      </c>
      <c r="N860" s="31"/>
      <c r="O860" s="31"/>
    </row>
    <row r="861" spans="1:15" hidden="1" x14ac:dyDescent="0.45">
      <c r="A861" s="14" t="s">
        <v>1</v>
      </c>
      <c r="B861" s="14"/>
      <c r="C861" s="14"/>
      <c r="D861" s="14"/>
      <c r="E861" s="14" t="e">
        <f>(width*1000)</f>
        <v>#NAME?</v>
      </c>
      <c r="F861" s="14"/>
      <c r="G861" s="15"/>
      <c r="H861" s="16">
        <f>(1.4*1000)</f>
        <v>1400</v>
      </c>
      <c r="I861" s="16">
        <f>(1.22*1000)</f>
        <v>1220</v>
      </c>
      <c r="J861" s="14" t="e">
        <f>(height*1000)</f>
        <v>#NAME?</v>
      </c>
      <c r="K861" s="16">
        <f>(2.275*1000)</f>
        <v>2275</v>
      </c>
      <c r="L861" s="15"/>
      <c r="M861" s="17">
        <f>(2.535*1000)</f>
        <v>2535</v>
      </c>
      <c r="N861" s="18">
        <v>3.5489999999999999</v>
      </c>
      <c r="O861" s="14"/>
    </row>
    <row r="862" spans="1:15" hidden="1" x14ac:dyDescent="0.45">
      <c r="A862" s="8" t="s">
        <v>59</v>
      </c>
      <c r="B862" s="8"/>
      <c r="C862" s="8"/>
      <c r="D862" s="8"/>
      <c r="E862" s="8"/>
      <c r="F862" s="8"/>
      <c r="G862" s="9"/>
      <c r="H862" s="8" t="s">
        <v>8</v>
      </c>
      <c r="I862" s="8" t="s">
        <v>43</v>
      </c>
      <c r="J862" s="8"/>
      <c r="K862" s="19">
        <f>IF((H861&gt;0),(H861),IF((I861)&gt;0,(I861),(E861)))</f>
        <v>1400</v>
      </c>
      <c r="L862" s="20" t="s">
        <v>0</v>
      </c>
      <c r="M862" s="21">
        <f>IF((M861&gt;0),(M861),IF((K861)&gt;0,(K861),(J861)))</f>
        <v>2535</v>
      </c>
      <c r="N862" s="22">
        <f>IF((N861=""),(O862),IF((N861)&gt;0,(N861),(O862)))</f>
        <v>3.5489999999999999</v>
      </c>
      <c r="O862" s="22">
        <v>2.7755000000000001</v>
      </c>
    </row>
    <row r="863" spans="1:15" hidden="1" x14ac:dyDescent="0.45">
      <c r="A863" s="8"/>
      <c r="B863" s="8"/>
      <c r="C863" s="8"/>
      <c r="D863" s="8"/>
      <c r="E863" s="8"/>
      <c r="F863" s="8"/>
      <c r="G863" s="8"/>
      <c r="H863" s="31"/>
      <c r="I863" s="31"/>
      <c r="J863" s="31"/>
      <c r="K863" s="32">
        <f>(1.22*1000)</f>
        <v>1220</v>
      </c>
      <c r="L863" s="33" t="s">
        <v>0</v>
      </c>
      <c r="M863" s="34">
        <f>(2.275*1000)</f>
        <v>2275</v>
      </c>
      <c r="N863" s="31"/>
      <c r="O863" s="31"/>
    </row>
    <row r="864" spans="1:15" hidden="1" x14ac:dyDescent="0.45">
      <c r="A864" s="14" t="s">
        <v>1</v>
      </c>
      <c r="B864" s="14"/>
      <c r="C864" s="14"/>
      <c r="D864" s="14"/>
      <c r="E864" s="14" t="e">
        <f>(width*1000)</f>
        <v>#NAME?</v>
      </c>
      <c r="F864" s="14"/>
      <c r="G864" s="15"/>
      <c r="H864" s="16">
        <f>(1.4*1000)</f>
        <v>1400</v>
      </c>
      <c r="I864" s="16">
        <f>(1.22*1000)</f>
        <v>1220</v>
      </c>
      <c r="J864" s="14" t="e">
        <f>(height*1000)</f>
        <v>#NAME?</v>
      </c>
      <c r="K864" s="16">
        <f>(2.275*1000)</f>
        <v>2275</v>
      </c>
      <c r="L864" s="15"/>
      <c r="M864" s="17">
        <f>(2.535*1000)</f>
        <v>2535</v>
      </c>
      <c r="N864" s="18">
        <v>3.5489999999999999</v>
      </c>
      <c r="O864" s="14"/>
    </row>
    <row r="865" spans="1:15" hidden="1" x14ac:dyDescent="0.45">
      <c r="A865" s="8" t="s">
        <v>61</v>
      </c>
      <c r="B865" s="8"/>
      <c r="C865" s="8"/>
      <c r="D865" s="8"/>
      <c r="E865" s="8"/>
      <c r="F865" s="8"/>
      <c r="G865" s="9"/>
      <c r="H865" s="8" t="s">
        <v>8</v>
      </c>
      <c r="I865" s="8" t="s">
        <v>43</v>
      </c>
      <c r="J865" s="8"/>
      <c r="K865" s="19">
        <f>IF((H864&gt;0),(H864),IF((I864)&gt;0,(I864),(E864)))</f>
        <v>1400</v>
      </c>
      <c r="L865" s="20" t="s">
        <v>0</v>
      </c>
      <c r="M865" s="21">
        <f>IF((M864&gt;0),(M864),IF((K864)&gt;0,(K864),(J864)))</f>
        <v>2535</v>
      </c>
      <c r="N865" s="22">
        <f>IF((N864=""),(O865),IF((N864)&gt;0,(N864),(O865)))</f>
        <v>3.5489999999999999</v>
      </c>
      <c r="O865" s="22">
        <v>2.7755000000000001</v>
      </c>
    </row>
    <row r="866" spans="1:15" hidden="1" x14ac:dyDescent="0.45">
      <c r="A866" s="8"/>
      <c r="B866" s="8"/>
      <c r="C866" s="8"/>
      <c r="D866" s="8"/>
      <c r="E866" s="8"/>
      <c r="F866" s="8"/>
      <c r="G866" s="8"/>
      <c r="H866" s="31"/>
      <c r="I866" s="31"/>
      <c r="J866" s="31"/>
      <c r="K866" s="32">
        <f>(1.22*1000)</f>
        <v>1220</v>
      </c>
      <c r="L866" s="33" t="s">
        <v>0</v>
      </c>
      <c r="M866" s="34">
        <f>(2.275*1000)</f>
        <v>2275</v>
      </c>
      <c r="N866" s="31"/>
      <c r="O866" s="31"/>
    </row>
    <row r="867" spans="1:15" hidden="1" x14ac:dyDescent="0.45">
      <c r="A867" s="14" t="s">
        <v>1</v>
      </c>
      <c r="B867" s="14"/>
      <c r="C867" s="14"/>
      <c r="D867" s="14"/>
      <c r="E867" s="14" t="e">
        <f>(width*1000)</f>
        <v>#NAME?</v>
      </c>
      <c r="F867" s="14"/>
      <c r="G867" s="15"/>
      <c r="H867" s="16">
        <f>(1.4*1000)</f>
        <v>1400</v>
      </c>
      <c r="I867" s="16">
        <f>(1.22*1000)</f>
        <v>1220</v>
      </c>
      <c r="J867" s="14" t="e">
        <f>(height*1000)</f>
        <v>#NAME?</v>
      </c>
      <c r="K867" s="16">
        <f>(2.275*1000)</f>
        <v>2275</v>
      </c>
      <c r="L867" s="15"/>
      <c r="M867" s="17">
        <f>(2.535*1000)</f>
        <v>2535</v>
      </c>
      <c r="N867" s="18">
        <v>3.5489999999999999</v>
      </c>
      <c r="O867" s="14"/>
    </row>
    <row r="868" spans="1:15" hidden="1" x14ac:dyDescent="0.45">
      <c r="A868" s="8" t="s">
        <v>71</v>
      </c>
      <c r="B868" s="8"/>
      <c r="C868" s="8"/>
      <c r="D868" s="8"/>
      <c r="E868" s="8"/>
      <c r="F868" s="8"/>
      <c r="G868" s="9"/>
      <c r="H868" s="8" t="s">
        <v>8</v>
      </c>
      <c r="I868" s="8" t="s">
        <v>43</v>
      </c>
      <c r="J868" s="8"/>
      <c r="K868" s="19">
        <f>IF((H867&gt;0),(H867),IF((I867)&gt;0,(I867),(E867)))</f>
        <v>1400</v>
      </c>
      <c r="L868" s="20" t="s">
        <v>0</v>
      </c>
      <c r="M868" s="21">
        <f>IF((M867&gt;0),(M867),IF((K867)&gt;0,(K867),(J867)))</f>
        <v>2535</v>
      </c>
      <c r="N868" s="22">
        <f>IF((N867=""),(O868),IF((N867)&gt;0,(N867),(O868)))</f>
        <v>3.5489999999999999</v>
      </c>
      <c r="O868" s="22">
        <v>2.7755000000000001</v>
      </c>
    </row>
    <row r="869" spans="1:15" hidden="1" x14ac:dyDescent="0.45">
      <c r="A869" s="8"/>
      <c r="B869" s="8"/>
      <c r="C869" s="8"/>
      <c r="D869" s="8"/>
      <c r="E869" s="8"/>
      <c r="F869" s="8"/>
      <c r="G869" s="8"/>
      <c r="H869" s="31"/>
      <c r="I869" s="31"/>
      <c r="J869" s="31"/>
      <c r="K869" s="32">
        <f>(1.22*1000)</f>
        <v>1220</v>
      </c>
      <c r="L869" s="33" t="s">
        <v>0</v>
      </c>
      <c r="M869" s="34">
        <f>(2.275*1000)</f>
        <v>2275</v>
      </c>
      <c r="N869" s="31"/>
      <c r="O869" s="31"/>
    </row>
    <row r="870" spans="1:15" hidden="1" x14ac:dyDescent="0.45">
      <c r="A870" s="14" t="s">
        <v>1</v>
      </c>
      <c r="B870" s="14"/>
      <c r="C870" s="14"/>
      <c r="D870" s="14"/>
      <c r="E870" s="14" t="e">
        <f>(width*1000)</f>
        <v>#NAME?</v>
      </c>
      <c r="F870" s="14"/>
      <c r="G870" s="15"/>
      <c r="H870" s="16">
        <f>(1.4*1000)</f>
        <v>1400</v>
      </c>
      <c r="I870" s="16">
        <f>(1.22*1000)</f>
        <v>1220</v>
      </c>
      <c r="J870" s="14" t="e">
        <f>(height*1000)</f>
        <v>#NAME?</v>
      </c>
      <c r="K870" s="16">
        <f>(2.275*1000)</f>
        <v>2275</v>
      </c>
      <c r="L870" s="15"/>
      <c r="M870" s="17">
        <f>(2.535*1000)</f>
        <v>2535</v>
      </c>
      <c r="N870" s="18">
        <v>3.5489999999999999</v>
      </c>
      <c r="O870" s="14"/>
    </row>
    <row r="871" spans="1:15" hidden="1" x14ac:dyDescent="0.45">
      <c r="A871" s="8" t="s">
        <v>74</v>
      </c>
      <c r="B871" s="8"/>
      <c r="C871" s="8"/>
      <c r="D871" s="8"/>
      <c r="E871" s="8"/>
      <c r="F871" s="8"/>
      <c r="G871" s="9"/>
      <c r="H871" s="8" t="s">
        <v>8</v>
      </c>
      <c r="I871" s="8" t="s">
        <v>43</v>
      </c>
      <c r="J871" s="8"/>
      <c r="K871" s="19">
        <f>IF((H870&gt;0),(H870),IF((I870)&gt;0,(I870),(E870)))</f>
        <v>1400</v>
      </c>
      <c r="L871" s="20" t="s">
        <v>0</v>
      </c>
      <c r="M871" s="21">
        <f>IF((M870&gt;0),(M870),IF((K870)&gt;0,(K870),(J870)))</f>
        <v>2535</v>
      </c>
      <c r="N871" s="22">
        <f>IF((N870=""),(O871),IF((N870)&gt;0,(N870),(O871)))</f>
        <v>3.5489999999999999</v>
      </c>
      <c r="O871" s="22">
        <v>2.7755000000000001</v>
      </c>
    </row>
    <row r="872" spans="1:15" hidden="1" x14ac:dyDescent="0.45">
      <c r="A872" s="8"/>
      <c r="B872" s="8"/>
      <c r="C872" s="8"/>
      <c r="D872" s="8"/>
      <c r="E872" s="8"/>
      <c r="F872" s="8"/>
      <c r="G872" s="8"/>
      <c r="H872" s="31"/>
      <c r="I872" s="31"/>
      <c r="J872" s="31"/>
      <c r="K872" s="32">
        <f>(1.22*1000)</f>
        <v>1220</v>
      </c>
      <c r="L872" s="33" t="s">
        <v>0</v>
      </c>
      <c r="M872" s="34">
        <f>(2.275*1000)</f>
        <v>2275</v>
      </c>
      <c r="N872" s="31"/>
      <c r="O872" s="31"/>
    </row>
    <row r="873" spans="1:15" hidden="1" x14ac:dyDescent="0.45">
      <c r="A873" s="14" t="s">
        <v>1</v>
      </c>
      <c r="B873" s="14"/>
      <c r="C873" s="14"/>
      <c r="D873" s="14"/>
      <c r="E873" s="14" t="e">
        <f>(width*1000)</f>
        <v>#NAME?</v>
      </c>
      <c r="F873" s="14"/>
      <c r="G873" s="15"/>
      <c r="H873" s="16">
        <f>(1.4*1000)</f>
        <v>1400</v>
      </c>
      <c r="I873" s="16">
        <f>(1.22*1000)</f>
        <v>1220</v>
      </c>
      <c r="J873" s="14" t="e">
        <f>(height*1000)</f>
        <v>#NAME?</v>
      </c>
      <c r="K873" s="16">
        <f>(2.275*1000)</f>
        <v>2275</v>
      </c>
      <c r="L873" s="15"/>
      <c r="M873" s="17">
        <f>(2.535*1000)</f>
        <v>2535</v>
      </c>
      <c r="N873" s="18">
        <v>3.5489999999999999</v>
      </c>
      <c r="O873" s="14"/>
    </row>
    <row r="874" spans="1:15" hidden="1" x14ac:dyDescent="0.45">
      <c r="A874" s="8" t="s">
        <v>76</v>
      </c>
      <c r="B874" s="8"/>
      <c r="C874" s="8"/>
      <c r="D874" s="8"/>
      <c r="E874" s="8"/>
      <c r="F874" s="8"/>
      <c r="G874" s="9"/>
      <c r="H874" s="8" t="s">
        <v>8</v>
      </c>
      <c r="I874" s="8" t="s">
        <v>43</v>
      </c>
      <c r="J874" s="8"/>
      <c r="K874" s="19">
        <f>IF((H873&gt;0),(H873),IF((I873)&gt;0,(I873),(E873)))</f>
        <v>1400</v>
      </c>
      <c r="L874" s="20" t="s">
        <v>0</v>
      </c>
      <c r="M874" s="21">
        <f>IF((M873&gt;0),(M873),IF((K873)&gt;0,(K873),(J873)))</f>
        <v>2535</v>
      </c>
      <c r="N874" s="22">
        <f>IF((N873=""),(O874),IF((N873)&gt;0,(N873),(O874)))</f>
        <v>3.5489999999999999</v>
      </c>
      <c r="O874" s="22">
        <v>2.7755000000000001</v>
      </c>
    </row>
    <row r="875" spans="1:15" hidden="1" x14ac:dyDescent="0.45">
      <c r="A875" s="8"/>
      <c r="B875" s="8"/>
      <c r="C875" s="8"/>
      <c r="D875" s="8"/>
      <c r="E875" s="8"/>
      <c r="F875" s="8"/>
      <c r="G875" s="8"/>
      <c r="H875" s="31"/>
      <c r="I875" s="31"/>
      <c r="J875" s="31"/>
      <c r="K875" s="32">
        <f>(1.22*1000)</f>
        <v>1220</v>
      </c>
      <c r="L875" s="33" t="s">
        <v>0</v>
      </c>
      <c r="M875" s="34">
        <f>(2.275*1000)</f>
        <v>2275</v>
      </c>
      <c r="N875" s="31"/>
      <c r="O875" s="31"/>
    </row>
    <row r="876" spans="1:15" hidden="1" x14ac:dyDescent="0.45">
      <c r="A876" s="14" t="s">
        <v>1</v>
      </c>
      <c r="B876" s="14"/>
      <c r="C876" s="14"/>
      <c r="D876" s="14"/>
      <c r="E876" s="14" t="e">
        <f>(width*1000)</f>
        <v>#NAME?</v>
      </c>
      <c r="F876" s="14"/>
      <c r="G876" s="15"/>
      <c r="H876" s="16">
        <f>(1.4*1000)</f>
        <v>1400</v>
      </c>
      <c r="I876" s="16">
        <f>(1.22*1000)</f>
        <v>1220</v>
      </c>
      <c r="J876" s="14" t="e">
        <f>(height*1000)</f>
        <v>#NAME?</v>
      </c>
      <c r="K876" s="16">
        <f>(2.275*1000)</f>
        <v>2275</v>
      </c>
      <c r="L876" s="15"/>
      <c r="M876" s="17">
        <f>(2.535*1000)</f>
        <v>2535</v>
      </c>
      <c r="N876" s="18">
        <v>3.5489999999999999</v>
      </c>
      <c r="O876" s="14"/>
    </row>
    <row r="877" spans="1:15" hidden="1" x14ac:dyDescent="0.45">
      <c r="A877" s="8" t="s">
        <v>78</v>
      </c>
      <c r="B877" s="8"/>
      <c r="C877" s="8"/>
      <c r="D877" s="8"/>
      <c r="E877" s="8"/>
      <c r="F877" s="8"/>
      <c r="G877" s="9"/>
      <c r="H877" s="8" t="s">
        <v>8</v>
      </c>
      <c r="I877" s="8" t="s">
        <v>43</v>
      </c>
      <c r="J877" s="8"/>
      <c r="K877" s="19">
        <f>IF((H876&gt;0),(H876),IF((I876)&gt;0,(I876),(E876)))</f>
        <v>1400</v>
      </c>
      <c r="L877" s="20" t="s">
        <v>0</v>
      </c>
      <c r="M877" s="21">
        <f>IF((M876&gt;0),(M876),IF((K876)&gt;0,(K876),(J876)))</f>
        <v>2535</v>
      </c>
      <c r="N877" s="22">
        <f>IF((N876=""),(O877),IF((N876)&gt;0,(N876),(O877)))</f>
        <v>3.5489999999999999</v>
      </c>
      <c r="O877" s="22">
        <v>2.7755000000000001</v>
      </c>
    </row>
    <row r="878" spans="1:15" hidden="1" x14ac:dyDescent="0.45">
      <c r="A878" s="8"/>
      <c r="B878" s="8"/>
      <c r="C878" s="8"/>
      <c r="D878" s="8"/>
      <c r="E878" s="8"/>
      <c r="F878" s="8"/>
      <c r="G878" s="8"/>
      <c r="H878" s="31"/>
      <c r="I878" s="31"/>
      <c r="J878" s="31"/>
      <c r="K878" s="32">
        <f>(1.22*1000)</f>
        <v>1220</v>
      </c>
      <c r="L878" s="33" t="s">
        <v>0</v>
      </c>
      <c r="M878" s="34">
        <f>(2.275*1000)</f>
        <v>2275</v>
      </c>
      <c r="N878" s="31"/>
      <c r="O878" s="31"/>
    </row>
    <row r="879" spans="1:15" hidden="1" x14ac:dyDescent="0.45">
      <c r="A879" s="14" t="s">
        <v>1</v>
      </c>
      <c r="B879" s="14"/>
      <c r="C879" s="14"/>
      <c r="D879" s="14"/>
      <c r="E879" s="14" t="e">
        <f>(width*1000)</f>
        <v>#NAME?</v>
      </c>
      <c r="F879" s="14"/>
      <c r="G879" s="15"/>
      <c r="H879" s="16">
        <f>(1.4*1000)</f>
        <v>1400</v>
      </c>
      <c r="I879" s="16">
        <f>(1.22*1000)</f>
        <v>1220</v>
      </c>
      <c r="J879" s="14" t="e">
        <f>(height*1000)</f>
        <v>#NAME?</v>
      </c>
      <c r="K879" s="16">
        <f>(2.275*1000)</f>
        <v>2275</v>
      </c>
      <c r="L879" s="15"/>
      <c r="M879" s="17">
        <f>(2.535*1000)</f>
        <v>2535</v>
      </c>
      <c r="N879" s="18">
        <v>3.5489999999999999</v>
      </c>
      <c r="O879" s="14"/>
    </row>
    <row r="880" spans="1:15" hidden="1" x14ac:dyDescent="0.45">
      <c r="A880" s="8" t="s">
        <v>82</v>
      </c>
      <c r="B880" s="8"/>
      <c r="C880" s="8"/>
      <c r="D880" s="8"/>
      <c r="E880" s="8"/>
      <c r="F880" s="8"/>
      <c r="G880" s="9"/>
      <c r="H880" s="8" t="s">
        <v>8</v>
      </c>
      <c r="I880" s="8" t="s">
        <v>43</v>
      </c>
      <c r="J880" s="8"/>
      <c r="K880" s="19">
        <f>IF((H879&gt;0),(H879),IF((I879)&gt;0,(I879),(E879)))</f>
        <v>1400</v>
      </c>
      <c r="L880" s="20" t="s">
        <v>0</v>
      </c>
      <c r="M880" s="21">
        <f>IF((M879&gt;0),(M879),IF((K879)&gt;0,(K879),(J879)))</f>
        <v>2535</v>
      </c>
      <c r="N880" s="22">
        <f>IF((N879=""),(O880),IF((N879)&gt;0,(N879),(O880)))</f>
        <v>3.5489999999999999</v>
      </c>
      <c r="O880" s="22">
        <v>2.7755000000000001</v>
      </c>
    </row>
    <row r="881" spans="1:15" hidden="1" x14ac:dyDescent="0.45">
      <c r="A881" s="8"/>
      <c r="B881" s="8"/>
      <c r="C881" s="8"/>
      <c r="D881" s="8"/>
      <c r="E881" s="8"/>
      <c r="F881" s="8"/>
      <c r="G881" s="8"/>
      <c r="H881" s="31"/>
      <c r="I881" s="31"/>
      <c r="J881" s="31"/>
      <c r="K881" s="32">
        <f>(1.22*1000)</f>
        <v>1220</v>
      </c>
      <c r="L881" s="33" t="s">
        <v>0</v>
      </c>
      <c r="M881" s="34">
        <f>(2.275*1000)</f>
        <v>2275</v>
      </c>
      <c r="N881" s="31"/>
      <c r="O881" s="31"/>
    </row>
    <row r="882" spans="1:15" hidden="1" x14ac:dyDescent="0.45">
      <c r="A882" s="14" t="s">
        <v>1</v>
      </c>
      <c r="B882" s="14"/>
      <c r="C882" s="14"/>
      <c r="D882" s="14"/>
      <c r="E882" s="14" t="e">
        <f>(width*1000)</f>
        <v>#NAME?</v>
      </c>
      <c r="F882" s="14"/>
      <c r="G882" s="15"/>
      <c r="H882" s="16">
        <f>(1.4*1000)</f>
        <v>1400</v>
      </c>
      <c r="I882" s="16">
        <f>(1.22*1000)</f>
        <v>1220</v>
      </c>
      <c r="J882" s="14" t="e">
        <f>(height*1000)</f>
        <v>#NAME?</v>
      </c>
      <c r="K882" s="16">
        <f>(2.275*1000)</f>
        <v>2275</v>
      </c>
      <c r="L882" s="15"/>
      <c r="M882" s="17">
        <f>(2.535*1000)</f>
        <v>2535</v>
      </c>
      <c r="N882" s="18">
        <v>3.5489999999999999</v>
      </c>
      <c r="O882" s="14"/>
    </row>
    <row r="883" spans="1:15" hidden="1" x14ac:dyDescent="0.45">
      <c r="A883" s="8" t="s">
        <v>85</v>
      </c>
      <c r="B883" s="8"/>
      <c r="C883" s="8"/>
      <c r="D883" s="8"/>
      <c r="E883" s="8"/>
      <c r="F883" s="8"/>
      <c r="G883" s="9"/>
      <c r="H883" s="8" t="s">
        <v>8</v>
      </c>
      <c r="I883" s="8" t="s">
        <v>43</v>
      </c>
      <c r="J883" s="8"/>
      <c r="K883" s="19">
        <f>IF((H882&gt;0),(H882),IF((I882)&gt;0,(I882),(E882)))</f>
        <v>1400</v>
      </c>
      <c r="L883" s="20" t="s">
        <v>0</v>
      </c>
      <c r="M883" s="21">
        <f>IF((M882&gt;0),(M882),IF((K882)&gt;0,(K882),(J882)))</f>
        <v>2535</v>
      </c>
      <c r="N883" s="22">
        <f>IF((N882=""),(O883),IF((N882)&gt;0,(N882),(O883)))</f>
        <v>3.5489999999999999</v>
      </c>
      <c r="O883" s="22">
        <v>2.7755000000000001</v>
      </c>
    </row>
    <row r="884" spans="1:15" hidden="1" x14ac:dyDescent="0.45">
      <c r="A884" s="8"/>
      <c r="B884" s="8"/>
      <c r="C884" s="8"/>
      <c r="D884" s="8"/>
      <c r="E884" s="8"/>
      <c r="F884" s="8"/>
      <c r="G884" s="8"/>
      <c r="H884" s="31"/>
      <c r="I884" s="31"/>
      <c r="J884" s="31"/>
      <c r="K884" s="32">
        <f>(1.22*1000)</f>
        <v>1220</v>
      </c>
      <c r="L884" s="33" t="s">
        <v>0</v>
      </c>
      <c r="M884" s="34">
        <f>(2.275*1000)</f>
        <v>2275</v>
      </c>
      <c r="N884" s="31"/>
      <c r="O884" s="31"/>
    </row>
    <row r="885" spans="1:15" hidden="1" x14ac:dyDescent="0.45">
      <c r="A885" s="14" t="s">
        <v>1</v>
      </c>
      <c r="B885" s="14"/>
      <c r="C885" s="14"/>
      <c r="D885" s="14"/>
      <c r="E885" s="14" t="e">
        <f>(width*1000)</f>
        <v>#NAME?</v>
      </c>
      <c r="F885" s="14"/>
      <c r="G885" s="15"/>
      <c r="H885" s="16">
        <f>(1.4*1000)</f>
        <v>1400</v>
      </c>
      <c r="I885" s="16">
        <f>(1.22*1000)</f>
        <v>1220</v>
      </c>
      <c r="J885" s="14" t="e">
        <f>(height*1000)</f>
        <v>#NAME?</v>
      </c>
      <c r="K885" s="16">
        <f>(2.275*1000)</f>
        <v>2275</v>
      </c>
      <c r="L885" s="15"/>
      <c r="M885" s="17">
        <f>(2.535*1000)</f>
        <v>2535</v>
      </c>
      <c r="N885" s="18">
        <v>3.5489999999999999</v>
      </c>
      <c r="O885" s="14"/>
    </row>
    <row r="886" spans="1:15" hidden="1" x14ac:dyDescent="0.45">
      <c r="A886" s="8" t="s">
        <v>90</v>
      </c>
      <c r="B886" s="8"/>
      <c r="C886" s="8"/>
      <c r="D886" s="8"/>
      <c r="E886" s="8"/>
      <c r="F886" s="8"/>
      <c r="G886" s="9"/>
      <c r="H886" s="8" t="s">
        <v>8</v>
      </c>
      <c r="I886" s="8" t="s">
        <v>43</v>
      </c>
      <c r="J886" s="8"/>
      <c r="K886" s="19">
        <f>IF((H885&gt;0),(H885),IF((I885)&gt;0,(I885),(E885)))</f>
        <v>1400</v>
      </c>
      <c r="L886" s="20" t="s">
        <v>0</v>
      </c>
      <c r="M886" s="21">
        <f>IF((M885&gt;0),(M885),IF((K885)&gt;0,(K885),(J885)))</f>
        <v>2535</v>
      </c>
      <c r="N886" s="22">
        <f>IF((N885=""),(O886),IF((N885)&gt;0,(N885),(O886)))</f>
        <v>3.5489999999999999</v>
      </c>
      <c r="O886" s="22">
        <v>2.7755000000000001</v>
      </c>
    </row>
    <row r="887" spans="1:15" hidden="1" x14ac:dyDescent="0.45">
      <c r="A887" s="8"/>
      <c r="B887" s="8"/>
      <c r="C887" s="8"/>
      <c r="D887" s="8"/>
      <c r="E887" s="8"/>
      <c r="F887" s="8"/>
      <c r="G887" s="8"/>
      <c r="H887" s="31"/>
      <c r="I887" s="31"/>
      <c r="J887" s="31"/>
      <c r="K887" s="32">
        <f>(1.22*1000)</f>
        <v>1220</v>
      </c>
      <c r="L887" s="33" t="s">
        <v>0</v>
      </c>
      <c r="M887" s="34">
        <f>(2.275*1000)</f>
        <v>2275</v>
      </c>
      <c r="N887" s="31"/>
      <c r="O887" s="31"/>
    </row>
    <row r="888" spans="1:15" hidden="1" x14ac:dyDescent="0.45">
      <c r="A888" s="14" t="s">
        <v>1</v>
      </c>
      <c r="B888" s="14"/>
      <c r="C888" s="14"/>
      <c r="D888" s="14"/>
      <c r="E888" s="14" t="e">
        <f>(width*1000)</f>
        <v>#NAME?</v>
      </c>
      <c r="F888" s="14"/>
      <c r="G888" s="15"/>
      <c r="H888" s="16">
        <f>(1.4*1000)</f>
        <v>1400</v>
      </c>
      <c r="I888" s="16">
        <f>(1.22*1000)</f>
        <v>1220</v>
      </c>
      <c r="J888" s="14" t="e">
        <f>(height*1000)</f>
        <v>#NAME?</v>
      </c>
      <c r="K888" s="16">
        <f>(2.275*1000)</f>
        <v>2275</v>
      </c>
      <c r="L888" s="15"/>
      <c r="M888" s="17">
        <f>(2.535*1000)</f>
        <v>2535</v>
      </c>
      <c r="N888" s="18">
        <v>3.5489999999999999</v>
      </c>
      <c r="O888" s="14"/>
    </row>
    <row r="889" spans="1:15" hidden="1" x14ac:dyDescent="0.45">
      <c r="A889" s="8" t="s">
        <v>96</v>
      </c>
      <c r="B889" s="8"/>
      <c r="C889" s="8"/>
      <c r="D889" s="8"/>
      <c r="E889" s="8"/>
      <c r="F889" s="8"/>
      <c r="G889" s="9"/>
      <c r="H889" s="8" t="s">
        <v>8</v>
      </c>
      <c r="I889" s="8" t="s">
        <v>43</v>
      </c>
      <c r="J889" s="8"/>
      <c r="K889" s="19">
        <f>IF((H888&gt;0),(H888),IF((I888)&gt;0,(I888),(E888)))</f>
        <v>1400</v>
      </c>
      <c r="L889" s="20" t="s">
        <v>0</v>
      </c>
      <c r="M889" s="21">
        <f>IF((M888&gt;0),(M888),IF((K888)&gt;0,(K888),(J888)))</f>
        <v>2535</v>
      </c>
      <c r="N889" s="22">
        <f>IF((N888=""),(O889),IF((N888)&gt;0,(N888),(O889)))</f>
        <v>3.5489999999999999</v>
      </c>
      <c r="O889" s="22">
        <v>2.7755000000000001</v>
      </c>
    </row>
    <row r="890" spans="1:15" hidden="1" x14ac:dyDescent="0.45">
      <c r="A890" s="8"/>
      <c r="B890" s="8"/>
      <c r="C890" s="8"/>
      <c r="D890" s="8"/>
      <c r="E890" s="8"/>
      <c r="F890" s="8"/>
      <c r="G890" s="8"/>
      <c r="H890" s="31"/>
      <c r="I890" s="31"/>
      <c r="J890" s="31"/>
      <c r="K890" s="32">
        <f>(1.22*1000)</f>
        <v>1220</v>
      </c>
      <c r="L890" s="33" t="s">
        <v>0</v>
      </c>
      <c r="M890" s="34">
        <f>(2.275*1000)</f>
        <v>2275</v>
      </c>
      <c r="N890" s="31"/>
      <c r="O890" s="31"/>
    </row>
    <row r="891" spans="1:15" hidden="1" x14ac:dyDescent="0.45">
      <c r="A891" s="14" t="s">
        <v>1</v>
      </c>
      <c r="B891" s="14"/>
      <c r="C891" s="14"/>
      <c r="D891" s="14"/>
      <c r="E891" s="14" t="e">
        <f>(width*1000)</f>
        <v>#NAME?</v>
      </c>
      <c r="F891" s="14"/>
      <c r="G891" s="15"/>
      <c r="H891" s="16">
        <f>(1.4*1000)</f>
        <v>1400</v>
      </c>
      <c r="I891" s="16">
        <f>(1.22*1000)</f>
        <v>1220</v>
      </c>
      <c r="J891" s="14" t="e">
        <f>(height*1000)</f>
        <v>#NAME?</v>
      </c>
      <c r="K891" s="16">
        <f>(2.275*1000)</f>
        <v>2275</v>
      </c>
      <c r="L891" s="15"/>
      <c r="M891" s="17">
        <f>(2.535*1000)</f>
        <v>2535</v>
      </c>
      <c r="N891" s="18">
        <v>3.5489999999999999</v>
      </c>
      <c r="O891" s="14"/>
    </row>
    <row r="892" spans="1:15" hidden="1" x14ac:dyDescent="0.45">
      <c r="A892" s="8" t="s">
        <v>100</v>
      </c>
      <c r="B892" s="8"/>
      <c r="C892" s="8"/>
      <c r="D892" s="8"/>
      <c r="E892" s="8"/>
      <c r="F892" s="8"/>
      <c r="G892" s="9"/>
      <c r="H892" s="8" t="s">
        <v>8</v>
      </c>
      <c r="I892" s="8" t="s">
        <v>43</v>
      </c>
      <c r="J892" s="8"/>
      <c r="K892" s="19">
        <f>IF((H891&gt;0),(H891),IF((I891)&gt;0,(I891),(E891)))</f>
        <v>1400</v>
      </c>
      <c r="L892" s="20" t="s">
        <v>0</v>
      </c>
      <c r="M892" s="21">
        <f>IF((M891&gt;0),(M891),IF((K891)&gt;0,(K891),(J891)))</f>
        <v>2535</v>
      </c>
      <c r="N892" s="22">
        <f>IF((N891=""),(O892),IF((N891)&gt;0,(N891),(O892)))</f>
        <v>3.5489999999999999</v>
      </c>
      <c r="O892" s="22">
        <v>2.7755000000000001</v>
      </c>
    </row>
    <row r="893" spans="1:15" hidden="1" x14ac:dyDescent="0.45">
      <c r="A893" s="8"/>
      <c r="B893" s="8"/>
      <c r="C893" s="8"/>
      <c r="D893" s="8"/>
      <c r="E893" s="8"/>
      <c r="F893" s="8"/>
      <c r="G893" s="8"/>
      <c r="H893" s="31"/>
      <c r="I893" s="31"/>
      <c r="J893" s="31"/>
      <c r="K893" s="32">
        <f>(1.22*1000)</f>
        <v>1220</v>
      </c>
      <c r="L893" s="33" t="s">
        <v>0</v>
      </c>
      <c r="M893" s="34">
        <f>(2.275*1000)</f>
        <v>2275</v>
      </c>
      <c r="N893" s="31"/>
      <c r="O893" s="31"/>
    </row>
    <row r="894" spans="1:15" hidden="1" x14ac:dyDescent="0.45">
      <c r="A894" s="14" t="s">
        <v>1</v>
      </c>
      <c r="B894" s="14"/>
      <c r="C894" s="14"/>
      <c r="D894" s="14"/>
      <c r="E894" s="14" t="e">
        <f>(width*1000)</f>
        <v>#NAME?</v>
      </c>
      <c r="F894" s="14"/>
      <c r="G894" s="15"/>
      <c r="H894" s="16">
        <f>(1.4*1000)</f>
        <v>1400</v>
      </c>
      <c r="I894" s="16">
        <f>(1.22*1000)</f>
        <v>1220</v>
      </c>
      <c r="J894" s="14" t="e">
        <f>(height*1000)</f>
        <v>#NAME?</v>
      </c>
      <c r="K894" s="16">
        <f>(2.275*1000)</f>
        <v>2275</v>
      </c>
      <c r="L894" s="15"/>
      <c r="M894" s="17">
        <f>(2.535*1000)</f>
        <v>2535</v>
      </c>
      <c r="N894" s="18">
        <v>3.5489999999999999</v>
      </c>
      <c r="O894" s="14"/>
    </row>
    <row r="895" spans="1:15" hidden="1" x14ac:dyDescent="0.45">
      <c r="A895" s="8" t="s">
        <v>110</v>
      </c>
      <c r="B895" s="8"/>
      <c r="C895" s="8"/>
      <c r="D895" s="8"/>
      <c r="E895" s="8"/>
      <c r="F895" s="8"/>
      <c r="G895" s="9"/>
      <c r="H895" s="8" t="s">
        <v>8</v>
      </c>
      <c r="I895" s="8" t="s">
        <v>43</v>
      </c>
      <c r="J895" s="8"/>
      <c r="K895" s="19">
        <f>IF((H894&gt;0),(H894),IF((I894)&gt;0,(I894),(E894)))</f>
        <v>1400</v>
      </c>
      <c r="L895" s="20" t="s">
        <v>0</v>
      </c>
      <c r="M895" s="21">
        <f>IF((M894&gt;0),(M894),IF((K894)&gt;0,(K894),(J894)))</f>
        <v>2535</v>
      </c>
      <c r="N895" s="22">
        <f>IF((N894=""),(O895),IF((N894)&gt;0,(N894),(O895)))</f>
        <v>3.5489999999999999</v>
      </c>
      <c r="O895" s="22">
        <v>2.7755000000000001</v>
      </c>
    </row>
    <row r="896" spans="1:15" hidden="1" x14ac:dyDescent="0.45">
      <c r="A896" s="8"/>
      <c r="B896" s="8"/>
      <c r="C896" s="8"/>
      <c r="D896" s="8"/>
      <c r="E896" s="8"/>
      <c r="F896" s="8"/>
      <c r="G896" s="8"/>
      <c r="H896" s="31"/>
      <c r="I896" s="31"/>
      <c r="J896" s="31"/>
      <c r="K896" s="32">
        <f>(1.22*1000)</f>
        <v>1220</v>
      </c>
      <c r="L896" s="33" t="s">
        <v>0</v>
      </c>
      <c r="M896" s="34">
        <f>(2.275*1000)</f>
        <v>2275</v>
      </c>
      <c r="N896" s="31"/>
      <c r="O896" s="31"/>
    </row>
    <row r="897" spans="1:17" hidden="1" x14ac:dyDescent="0.45">
      <c r="A897" s="14" t="s">
        <v>1</v>
      </c>
      <c r="B897" s="14"/>
      <c r="C897" s="14"/>
      <c r="D897" s="14"/>
      <c r="E897" s="14" t="e">
        <f>(width*1000)</f>
        <v>#NAME?</v>
      </c>
      <c r="F897" s="14"/>
      <c r="G897" s="15"/>
      <c r="H897" s="16">
        <f>(1.4*1000)</f>
        <v>1400</v>
      </c>
      <c r="I897" s="16">
        <f>(1.22*1000)</f>
        <v>1220</v>
      </c>
      <c r="J897" s="14" t="e">
        <f>(height*1000)</f>
        <v>#NAME?</v>
      </c>
      <c r="K897" s="16">
        <f>(2.275*1000)</f>
        <v>2275</v>
      </c>
      <c r="L897" s="15"/>
      <c r="M897" s="17">
        <f>(2.535*1000)</f>
        <v>2535</v>
      </c>
      <c r="N897" s="18">
        <v>3.5489999999999999</v>
      </c>
      <c r="O897" s="14"/>
    </row>
    <row r="898" spans="1:17" x14ac:dyDescent="0.45">
      <c r="A898" s="8"/>
      <c r="B898" s="8"/>
      <c r="C898" s="8"/>
      <c r="D898" s="8"/>
      <c r="E898" s="8"/>
      <c r="F898" s="8"/>
      <c r="G898" s="8"/>
      <c r="H898" s="35">
        <v>26</v>
      </c>
      <c r="I898" s="36" t="s">
        <v>43</v>
      </c>
      <c r="J898" s="36"/>
      <c r="K898" s="37">
        <f>IF((H897&gt;0),(H897),IF((I897)&gt;0,(I897),(E897)))</f>
        <v>1400</v>
      </c>
      <c r="L898" s="54" t="s">
        <v>0</v>
      </c>
      <c r="M898" s="38">
        <f>IF((M897&gt;0),(M897),IF((K897)&gt;0,(K897),(J897)))</f>
        <v>2535</v>
      </c>
      <c r="N898" s="39">
        <f>SUM(N814,N817,N820,N823,N826,N829,N832,N835,N838,N841,N844,N847,N850,N853,N856,N859,N862,N865,N868,N871,N874,N877,N880,N883,N886,N889,N892,N895)</f>
        <v>99.372000000000057</v>
      </c>
      <c r="O898" s="39">
        <f>SUM(O814,O817,O820,O823,O826,O829,O832,O835,O838,O841,O844,O847,O850,O853,O856,O859,O862,O865,O868,O871,O874,O877,O880,O883,O886,O889,O892,O895)</f>
        <v>77.713999999999984</v>
      </c>
      <c r="Q898" s="8" t="s">
        <v>125</v>
      </c>
    </row>
    <row r="899" spans="1:17" x14ac:dyDescent="0.45">
      <c r="A899" s="8"/>
      <c r="B899" s="8"/>
      <c r="C899" s="8"/>
      <c r="D899" s="8"/>
      <c r="E899" s="8"/>
      <c r="F899" s="8"/>
      <c r="G899" s="8"/>
      <c r="H899" s="79">
        <v>2</v>
      </c>
      <c r="I899" s="58" t="s">
        <v>130</v>
      </c>
      <c r="J899" s="8"/>
      <c r="K899" s="19">
        <f>(1.22*1000)</f>
        <v>1220</v>
      </c>
      <c r="L899" s="53" t="s">
        <v>0</v>
      </c>
      <c r="M899" s="21">
        <f>(2.275*1000)</f>
        <v>2275</v>
      </c>
      <c r="N899" s="8"/>
      <c r="O899" s="8"/>
    </row>
    <row r="900" spans="1:17" hidden="1" x14ac:dyDescent="0.45">
      <c r="A900" s="14" t="s">
        <v>1</v>
      </c>
      <c r="B900" s="14"/>
      <c r="C900" s="14"/>
      <c r="D900" s="14"/>
      <c r="E900" s="14" t="e">
        <f>(width*1000)</f>
        <v>#NAME?</v>
      </c>
      <c r="F900" s="14"/>
      <c r="G900" s="15"/>
      <c r="H900" s="16">
        <f>(1.96*1000)</f>
        <v>1960</v>
      </c>
      <c r="I900" s="16">
        <f>(1.78*1000)</f>
        <v>1780</v>
      </c>
      <c r="J900" s="14" t="e">
        <f>(height*1000)</f>
        <v>#NAME?</v>
      </c>
      <c r="K900" s="16">
        <f>(2.135*1000)</f>
        <v>2135</v>
      </c>
      <c r="L900" s="15"/>
      <c r="M900" s="17">
        <f>(2.645*1000)</f>
        <v>2645</v>
      </c>
      <c r="N900" s="18">
        <v>5.1841999999999997</v>
      </c>
      <c r="O900" s="14"/>
    </row>
    <row r="901" spans="1:17" hidden="1" x14ac:dyDescent="0.45">
      <c r="A901" s="8" t="s">
        <v>71</v>
      </c>
      <c r="B901" s="8"/>
      <c r="C901" s="8"/>
      <c r="D901" s="8"/>
      <c r="E901" s="8"/>
      <c r="F901" s="8"/>
      <c r="G901" s="9"/>
      <c r="H901" s="8" t="s">
        <v>8</v>
      </c>
      <c r="I901" s="8" t="s">
        <v>43</v>
      </c>
      <c r="J901" s="8"/>
      <c r="K901" s="19">
        <f>IF((H900&gt;0),(H900),IF((I900)&gt;0,(I900),(E900)))</f>
        <v>1960</v>
      </c>
      <c r="L901" s="20" t="s">
        <v>0</v>
      </c>
      <c r="M901" s="21">
        <f>IF((M900&gt;0),(M900),IF((K900)&gt;0,(K900),(J900)))</f>
        <v>2645</v>
      </c>
      <c r="N901" s="22">
        <f>IF((N900=""),(O901),IF((N900)&gt;0,(N900),(O901)))</f>
        <v>5.1841999999999997</v>
      </c>
      <c r="O901" s="22">
        <v>3.8003</v>
      </c>
    </row>
    <row r="902" spans="1:17" hidden="1" x14ac:dyDescent="0.45">
      <c r="A902" s="8"/>
      <c r="B902" s="8"/>
      <c r="C902" s="8"/>
      <c r="D902" s="8"/>
      <c r="E902" s="8"/>
      <c r="F902" s="8"/>
      <c r="G902" s="8"/>
      <c r="H902" s="31"/>
      <c r="I902" s="31"/>
      <c r="J902" s="31"/>
      <c r="K902" s="32">
        <f>(1.78*1000)</f>
        <v>1780</v>
      </c>
      <c r="L902" s="33" t="s">
        <v>0</v>
      </c>
      <c r="M902" s="34">
        <f>(2.135*1000)</f>
        <v>2135</v>
      </c>
      <c r="N902" s="31"/>
      <c r="O902" s="31"/>
    </row>
    <row r="903" spans="1:17" hidden="1" x14ac:dyDescent="0.45">
      <c r="A903" s="14" t="s">
        <v>1</v>
      </c>
      <c r="B903" s="14"/>
      <c r="C903" s="14"/>
      <c r="D903" s="14"/>
      <c r="E903" s="14" t="e">
        <f>(width*1000)</f>
        <v>#NAME?</v>
      </c>
      <c r="F903" s="14"/>
      <c r="G903" s="15"/>
      <c r="H903" s="16">
        <f>(1.96*1000)</f>
        <v>1960</v>
      </c>
      <c r="I903" s="16">
        <f>(1.78*1000)</f>
        <v>1780</v>
      </c>
      <c r="J903" s="14" t="e">
        <f>(height*1000)</f>
        <v>#NAME?</v>
      </c>
      <c r="K903" s="16">
        <f>(2.135*1000)</f>
        <v>2135</v>
      </c>
      <c r="L903" s="15"/>
      <c r="M903" s="17">
        <f>(2.645*1000)</f>
        <v>2645</v>
      </c>
      <c r="N903" s="18">
        <v>5.1841999999999997</v>
      </c>
      <c r="O903" s="14"/>
    </row>
    <row r="904" spans="1:17" x14ac:dyDescent="0.45">
      <c r="A904" s="8"/>
      <c r="B904" s="8"/>
      <c r="C904" s="8"/>
      <c r="D904" s="8"/>
      <c r="E904" s="8"/>
      <c r="F904" s="8"/>
      <c r="G904" s="8"/>
      <c r="H904" s="35">
        <v>1</v>
      </c>
      <c r="I904" s="36" t="s">
        <v>43</v>
      </c>
      <c r="J904" s="36"/>
      <c r="K904" s="37">
        <f>IF((H903&gt;0),(H903),IF((I903)&gt;0,(I903),(E903)))</f>
        <v>1960</v>
      </c>
      <c r="L904" s="54" t="s">
        <v>0</v>
      </c>
      <c r="M904" s="38">
        <f>IF((M903&gt;0),(M903),IF((K903)&gt;0,(K903),(J903)))</f>
        <v>2645</v>
      </c>
      <c r="N904" s="39">
        <f>SUM(N901)</f>
        <v>5.1841999999999997</v>
      </c>
      <c r="O904" s="39">
        <f>SUM(O901)</f>
        <v>3.8003</v>
      </c>
      <c r="Q904" s="8" t="s">
        <v>123</v>
      </c>
    </row>
    <row r="905" spans="1:17" x14ac:dyDescent="0.4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19">
        <f>(1.78*1000)</f>
        <v>1780</v>
      </c>
      <c r="L905" s="53" t="s">
        <v>0</v>
      </c>
      <c r="M905" s="21">
        <f>(2.135*1000)</f>
        <v>2135</v>
      </c>
      <c r="N905" s="8"/>
      <c r="O905" s="8"/>
    </row>
    <row r="906" spans="1:17" hidden="1" x14ac:dyDescent="0.45">
      <c r="A906" s="14" t="s">
        <v>1</v>
      </c>
      <c r="B906" s="14"/>
      <c r="C906" s="14"/>
      <c r="D906" s="14"/>
      <c r="E906" s="14" t="e">
        <f>(width*1000)</f>
        <v>#NAME?</v>
      </c>
      <c r="F906" s="14"/>
      <c r="G906" s="15"/>
      <c r="H906" s="16">
        <f>(1.96*1000)</f>
        <v>1960</v>
      </c>
      <c r="I906" s="16">
        <f>(1.78*1000)</f>
        <v>1780</v>
      </c>
      <c r="J906" s="14" t="e">
        <f>(height*1000)</f>
        <v>#NAME?</v>
      </c>
      <c r="K906" s="16">
        <f>(2.135*1000)</f>
        <v>2135</v>
      </c>
      <c r="L906" s="15"/>
      <c r="M906" s="17">
        <f>(2.525*1000)</f>
        <v>2525</v>
      </c>
      <c r="N906" s="18">
        <v>4.9489999999999998</v>
      </c>
      <c r="O906" s="14"/>
    </row>
    <row r="907" spans="1:17" hidden="1" x14ac:dyDescent="0.45">
      <c r="A907" s="8" t="s">
        <v>78</v>
      </c>
      <c r="B907" s="8"/>
      <c r="C907" s="8"/>
      <c r="D907" s="8"/>
      <c r="E907" s="8"/>
      <c r="F907" s="8"/>
      <c r="G907" s="9"/>
      <c r="H907" s="8" t="s">
        <v>8</v>
      </c>
      <c r="I907" s="8" t="s">
        <v>43</v>
      </c>
      <c r="J907" s="8"/>
      <c r="K907" s="19">
        <f>IF((H906&gt;0),(H906),IF((I906)&gt;0,(I906),(E906)))</f>
        <v>1960</v>
      </c>
      <c r="L907" s="20" t="s">
        <v>0</v>
      </c>
      <c r="M907" s="21">
        <f>IF((M906&gt;0),(M906),IF((K906)&gt;0,(K906),(J906)))</f>
        <v>2525</v>
      </c>
      <c r="N907" s="22">
        <f>IF((N906=""),(O907),IF((N906)&gt;0,(N906),(O907)))</f>
        <v>4.9489999999999998</v>
      </c>
      <c r="O907" s="22">
        <v>3.8003</v>
      </c>
    </row>
    <row r="908" spans="1:17" hidden="1" x14ac:dyDescent="0.45">
      <c r="A908" s="8"/>
      <c r="B908" s="8"/>
      <c r="C908" s="8"/>
      <c r="D908" s="8"/>
      <c r="E908" s="8"/>
      <c r="F908" s="8"/>
      <c r="G908" s="8"/>
      <c r="H908" s="31"/>
      <c r="I908" s="31"/>
      <c r="J908" s="31"/>
      <c r="K908" s="32">
        <f>(1.78*1000)</f>
        <v>1780</v>
      </c>
      <c r="L908" s="33" t="s">
        <v>0</v>
      </c>
      <c r="M908" s="34">
        <f>(2.135*1000)</f>
        <v>2135</v>
      </c>
      <c r="N908" s="31"/>
      <c r="O908" s="31"/>
    </row>
    <row r="909" spans="1:17" hidden="1" x14ac:dyDescent="0.45">
      <c r="A909" s="14" t="s">
        <v>1</v>
      </c>
      <c r="B909" s="14"/>
      <c r="C909" s="14"/>
      <c r="D909" s="14"/>
      <c r="E909" s="14" t="e">
        <f>(width*1000)</f>
        <v>#NAME?</v>
      </c>
      <c r="F909" s="14"/>
      <c r="G909" s="15"/>
      <c r="H909" s="16">
        <f>(1.96*1000)</f>
        <v>1960</v>
      </c>
      <c r="I909" s="16">
        <f>(1.78*1000)</f>
        <v>1780</v>
      </c>
      <c r="J909" s="14" t="e">
        <f>(height*1000)</f>
        <v>#NAME?</v>
      </c>
      <c r="K909" s="16">
        <f>(2.135*1000)</f>
        <v>2135</v>
      </c>
      <c r="L909" s="15"/>
      <c r="M909" s="17">
        <f>(2.525*1000)</f>
        <v>2525</v>
      </c>
      <c r="N909" s="18">
        <v>4.9489999999999998</v>
      </c>
      <c r="O909" s="14"/>
    </row>
    <row r="910" spans="1:17" x14ac:dyDescent="0.45">
      <c r="A910" s="8"/>
      <c r="B910" s="8"/>
      <c r="C910" s="8"/>
      <c r="D910" s="8"/>
      <c r="E910" s="8"/>
      <c r="F910" s="8"/>
      <c r="G910" s="8"/>
      <c r="H910" s="35">
        <v>1</v>
      </c>
      <c r="I910" s="36" t="s">
        <v>43</v>
      </c>
      <c r="J910" s="36"/>
      <c r="K910" s="37">
        <f>IF((H909&gt;0),(H909),IF((I909)&gt;0,(I909),(E909)))</f>
        <v>1960</v>
      </c>
      <c r="L910" s="54" t="s">
        <v>0</v>
      </c>
      <c r="M910" s="38">
        <f>IF((M909&gt;0),(M909),IF((K909)&gt;0,(K909),(J909)))</f>
        <v>2525</v>
      </c>
      <c r="N910" s="39">
        <f>SUM(N907)</f>
        <v>4.9489999999999998</v>
      </c>
      <c r="O910" s="39">
        <f>SUM(O907)</f>
        <v>3.8003</v>
      </c>
      <c r="Q910" s="8" t="s">
        <v>101</v>
      </c>
    </row>
    <row r="911" spans="1:17" x14ac:dyDescent="0.45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19">
        <f>(1.78*1000)</f>
        <v>1780</v>
      </c>
      <c r="L911" s="53" t="s">
        <v>0</v>
      </c>
      <c r="M911" s="21">
        <f>(2.135*1000)</f>
        <v>2135</v>
      </c>
      <c r="N911" s="8"/>
      <c r="O911" s="8"/>
    </row>
    <row r="912" spans="1:17" hidden="1" x14ac:dyDescent="0.45">
      <c r="A912" s="14" t="s">
        <v>1</v>
      </c>
      <c r="B912" s="14"/>
      <c r="C912" s="14"/>
      <c r="D912" s="14"/>
      <c r="E912" s="14" t="e">
        <f>(width*1000)</f>
        <v>#NAME?</v>
      </c>
      <c r="F912" s="14"/>
      <c r="G912" s="15"/>
      <c r="H912" s="16">
        <f>(1.96*1000)</f>
        <v>1960</v>
      </c>
      <c r="I912" s="16">
        <f>(1.78*1000)</f>
        <v>1780</v>
      </c>
      <c r="J912" s="14" t="e">
        <f>(height*1000)</f>
        <v>#NAME?</v>
      </c>
      <c r="K912" s="16">
        <f>(2.135*1000)</f>
        <v>2135</v>
      </c>
      <c r="L912" s="15"/>
      <c r="M912" s="17">
        <f>(2.345*1000)</f>
        <v>2345</v>
      </c>
      <c r="N912" s="18">
        <v>4.5961999999999996</v>
      </c>
      <c r="O912" s="14"/>
    </row>
    <row r="913" spans="1:17" hidden="1" x14ac:dyDescent="0.45">
      <c r="A913" s="8" t="s">
        <v>98</v>
      </c>
      <c r="B913" s="8"/>
      <c r="C913" s="8"/>
      <c r="D913" s="8"/>
      <c r="E913" s="8"/>
      <c r="F913" s="8"/>
      <c r="G913" s="9"/>
      <c r="H913" s="8" t="s">
        <v>8</v>
      </c>
      <c r="I913" s="8" t="s">
        <v>43</v>
      </c>
      <c r="J913" s="8"/>
      <c r="K913" s="19">
        <f>IF((H912&gt;0),(H912),IF((I912)&gt;0,(I912),(E912)))</f>
        <v>1960</v>
      </c>
      <c r="L913" s="20" t="s">
        <v>0</v>
      </c>
      <c r="M913" s="21">
        <f>IF((M912&gt;0),(M912),IF((K912)&gt;0,(K912),(J912)))</f>
        <v>2345</v>
      </c>
      <c r="N913" s="22">
        <f>IF((N912=""),(O913),IF((N912)&gt;0,(N912),(O913)))</f>
        <v>4.5961999999999996</v>
      </c>
      <c r="O913" s="22">
        <v>3.8003</v>
      </c>
    </row>
    <row r="914" spans="1:17" hidden="1" x14ac:dyDescent="0.45">
      <c r="A914" s="8"/>
      <c r="B914" s="8"/>
      <c r="C914" s="8"/>
      <c r="D914" s="8"/>
      <c r="E914" s="8"/>
      <c r="F914" s="8"/>
      <c r="G914" s="8"/>
      <c r="H914" s="31"/>
      <c r="I914" s="31"/>
      <c r="J914" s="31"/>
      <c r="K914" s="32">
        <f>(1.78*1000)</f>
        <v>1780</v>
      </c>
      <c r="L914" s="33" t="s">
        <v>0</v>
      </c>
      <c r="M914" s="34">
        <f>(2.135*1000)</f>
        <v>2135</v>
      </c>
      <c r="N914" s="31"/>
      <c r="O914" s="31"/>
    </row>
    <row r="915" spans="1:17" hidden="1" x14ac:dyDescent="0.45">
      <c r="A915" s="14" t="s">
        <v>1</v>
      </c>
      <c r="B915" s="14"/>
      <c r="C915" s="14"/>
      <c r="D915" s="14"/>
      <c r="E915" s="14" t="e">
        <f>(width*1000)</f>
        <v>#NAME?</v>
      </c>
      <c r="F915" s="14"/>
      <c r="G915" s="15"/>
      <c r="H915" s="16">
        <f>(1.96*1000)</f>
        <v>1960</v>
      </c>
      <c r="I915" s="16">
        <f>(1.78*1000)</f>
        <v>1780</v>
      </c>
      <c r="J915" s="14" t="e">
        <f>(height*1000)</f>
        <v>#NAME?</v>
      </c>
      <c r="K915" s="16">
        <f>(2.135*1000)</f>
        <v>2135</v>
      </c>
      <c r="L915" s="15"/>
      <c r="M915" s="17">
        <f>(2.345*1000)</f>
        <v>2345</v>
      </c>
      <c r="N915" s="18">
        <v>4.5961999999999996</v>
      </c>
      <c r="O915" s="14"/>
    </row>
    <row r="916" spans="1:17" x14ac:dyDescent="0.45">
      <c r="A916" s="8"/>
      <c r="B916" s="8"/>
      <c r="C916" s="8"/>
      <c r="D916" s="8"/>
      <c r="E916" s="8"/>
      <c r="F916" s="8"/>
      <c r="G916" s="8"/>
      <c r="H916" s="35">
        <v>1</v>
      </c>
      <c r="I916" s="36" t="s">
        <v>43</v>
      </c>
      <c r="J916" s="36"/>
      <c r="K916" s="37">
        <f>IF((H915&gt;0),(H915),IF((I915)&gt;0,(I915),(E915)))</f>
        <v>1960</v>
      </c>
      <c r="L916" s="54" t="s">
        <v>0</v>
      </c>
      <c r="M916" s="38">
        <f>IF((M915&gt;0),(M915),IF((K915)&gt;0,(K915),(J915)))</f>
        <v>2345</v>
      </c>
      <c r="N916" s="39">
        <f>SUM(N913)</f>
        <v>4.5961999999999996</v>
      </c>
      <c r="O916" s="39">
        <f>SUM(O913)</f>
        <v>3.8003</v>
      </c>
      <c r="Q916" s="8" t="s">
        <v>111</v>
      </c>
    </row>
    <row r="917" spans="1:17" x14ac:dyDescent="0.45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19">
        <f>(1.78*1000)</f>
        <v>1780</v>
      </c>
      <c r="L917" s="53" t="s">
        <v>0</v>
      </c>
      <c r="M917" s="21">
        <f>(2.135*1000)</f>
        <v>2135</v>
      </c>
      <c r="N917" s="8"/>
      <c r="O917" s="8"/>
    </row>
    <row r="918" spans="1:17" hidden="1" x14ac:dyDescent="0.45">
      <c r="A918" s="14" t="s">
        <v>1</v>
      </c>
      <c r="B918" s="14"/>
      <c r="C918" s="14"/>
      <c r="D918" s="14"/>
      <c r="E918" s="14" t="e">
        <f>(width*1000)</f>
        <v>#NAME?</v>
      </c>
      <c r="F918" s="14"/>
      <c r="G918" s="15"/>
      <c r="H918" s="16">
        <f>(2.38*1000)</f>
        <v>2380</v>
      </c>
      <c r="I918" s="16">
        <f>(2.2*1000)</f>
        <v>2200</v>
      </c>
      <c r="J918" s="14" t="e">
        <f>(height*1000)</f>
        <v>#NAME?</v>
      </c>
      <c r="K918" s="16">
        <f>(2.135*1000)</f>
        <v>2135</v>
      </c>
      <c r="L918" s="15"/>
      <c r="M918" s="17">
        <f>(2.645*1000)</f>
        <v>2645</v>
      </c>
      <c r="N918" s="18">
        <v>6.2950999999999997</v>
      </c>
      <c r="O918" s="14"/>
    </row>
    <row r="919" spans="1:17" hidden="1" x14ac:dyDescent="0.45">
      <c r="A919" s="8" t="s">
        <v>51</v>
      </c>
      <c r="B919" s="8"/>
      <c r="C919" s="8"/>
      <c r="D919" s="8"/>
      <c r="E919" s="8"/>
      <c r="F919" s="8"/>
      <c r="G919" s="9"/>
      <c r="H919" s="8" t="s">
        <v>8</v>
      </c>
      <c r="I919" s="8" t="s">
        <v>43</v>
      </c>
      <c r="J919" s="8"/>
      <c r="K919" s="19">
        <f>IF((H918&gt;0),(H918),IF((I918)&gt;0,(I918),(E918)))</f>
        <v>2380</v>
      </c>
      <c r="L919" s="20" t="s">
        <v>0</v>
      </c>
      <c r="M919" s="21">
        <f>IF((M918&gt;0),(M918),IF((K918)&gt;0,(K918),(J918)))</f>
        <v>2645</v>
      </c>
      <c r="N919" s="22">
        <f>IF((N918=""),(O919),IF((N918)&gt;0,(N918),(O919)))</f>
        <v>6.2950999999999997</v>
      </c>
      <c r="O919" s="22">
        <v>4.6970000000000001</v>
      </c>
    </row>
    <row r="920" spans="1:17" hidden="1" x14ac:dyDescent="0.45">
      <c r="A920" s="8"/>
      <c r="B920" s="8"/>
      <c r="C920" s="8"/>
      <c r="D920" s="8"/>
      <c r="E920" s="8"/>
      <c r="F920" s="8"/>
      <c r="G920" s="8"/>
      <c r="H920" s="31"/>
      <c r="I920" s="31"/>
      <c r="J920" s="31"/>
      <c r="K920" s="32">
        <f>(2.2*1000)</f>
        <v>2200</v>
      </c>
      <c r="L920" s="33" t="s">
        <v>0</v>
      </c>
      <c r="M920" s="34">
        <f>(2.135*1000)</f>
        <v>2135</v>
      </c>
      <c r="N920" s="31"/>
      <c r="O920" s="31"/>
    </row>
    <row r="921" spans="1:17" hidden="1" x14ac:dyDescent="0.45">
      <c r="A921" s="14" t="s">
        <v>1</v>
      </c>
      <c r="B921" s="14"/>
      <c r="C921" s="14"/>
      <c r="D921" s="14"/>
      <c r="E921" s="14" t="e">
        <f>(width*1000)</f>
        <v>#NAME?</v>
      </c>
      <c r="F921" s="14"/>
      <c r="G921" s="15"/>
      <c r="H921" s="16">
        <f>(2.38*1000)</f>
        <v>2380</v>
      </c>
      <c r="I921" s="16">
        <f>(2.2*1000)</f>
        <v>2200</v>
      </c>
      <c r="J921" s="14" t="e">
        <f>(height*1000)</f>
        <v>#NAME?</v>
      </c>
      <c r="K921" s="16">
        <f>(2.135*1000)</f>
        <v>2135</v>
      </c>
      <c r="L921" s="15"/>
      <c r="M921" s="17">
        <f>(2.645*1000)</f>
        <v>2645</v>
      </c>
      <c r="N921" s="18">
        <v>6.2950999999999997</v>
      </c>
      <c r="O921" s="14"/>
    </row>
    <row r="922" spans="1:17" x14ac:dyDescent="0.45">
      <c r="A922" s="8"/>
      <c r="B922" s="8"/>
      <c r="C922" s="8"/>
      <c r="D922" s="8"/>
      <c r="E922" s="8"/>
      <c r="F922" s="8"/>
      <c r="G922" s="8"/>
      <c r="H922" s="35">
        <v>1</v>
      </c>
      <c r="I922" s="36" t="s">
        <v>43</v>
      </c>
      <c r="J922" s="36"/>
      <c r="K922" s="37">
        <f>IF((H921&gt;0),(H921),IF((I921)&gt;0,(I921),(E921)))</f>
        <v>2380</v>
      </c>
      <c r="L922" s="54" t="s">
        <v>0</v>
      </c>
      <c r="M922" s="38">
        <f>IF((M921&gt;0),(M921),IF((K921)&gt;0,(K921),(J921)))</f>
        <v>2645</v>
      </c>
      <c r="N922" s="39">
        <f>SUM(N919)</f>
        <v>6.2950999999999997</v>
      </c>
      <c r="O922" s="39">
        <f>SUM(O919)</f>
        <v>4.6970000000000001</v>
      </c>
      <c r="Q922" s="8" t="s">
        <v>123</v>
      </c>
    </row>
    <row r="923" spans="1:17" x14ac:dyDescent="0.45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19">
        <f>(2.2*1000)</f>
        <v>2200</v>
      </c>
      <c r="L923" s="53" t="s">
        <v>0</v>
      </c>
      <c r="M923" s="21">
        <f>(2.135*1000)</f>
        <v>2135</v>
      </c>
      <c r="N923" s="8"/>
      <c r="O923" s="8"/>
    </row>
    <row r="924" spans="1:17" hidden="1" x14ac:dyDescent="0.45">
      <c r="A924" s="14" t="s">
        <v>1</v>
      </c>
      <c r="B924" s="14"/>
      <c r="C924" s="14"/>
      <c r="D924" s="14"/>
      <c r="E924" s="14" t="e">
        <f>(width*1000)</f>
        <v>#NAME?</v>
      </c>
      <c r="F924" s="14"/>
      <c r="G924" s="15"/>
      <c r="H924" s="16">
        <f>(2.38*1000)</f>
        <v>2380</v>
      </c>
      <c r="I924" s="16">
        <f>(2.2*1000)</f>
        <v>2200</v>
      </c>
      <c r="J924" s="14" t="e">
        <f>(height*1000)</f>
        <v>#NAME?</v>
      </c>
      <c r="K924" s="16">
        <f>(2.135*1000)</f>
        <v>2135</v>
      </c>
      <c r="L924" s="15"/>
      <c r="M924" s="17">
        <f>(2.525*1000)</f>
        <v>2525</v>
      </c>
      <c r="N924" s="18">
        <v>6.0095000000000001</v>
      </c>
      <c r="O924" s="14"/>
    </row>
    <row r="925" spans="1:17" hidden="1" x14ac:dyDescent="0.45">
      <c r="A925" s="8" t="s">
        <v>40</v>
      </c>
      <c r="B925" s="8"/>
      <c r="C925" s="8"/>
      <c r="D925" s="8"/>
      <c r="E925" s="8"/>
      <c r="F925" s="8"/>
      <c r="G925" s="9"/>
      <c r="H925" s="8" t="s">
        <v>8</v>
      </c>
      <c r="I925" s="8" t="s">
        <v>43</v>
      </c>
      <c r="J925" s="8"/>
      <c r="K925" s="19">
        <f>IF((H924&gt;0),(H924),IF((I924)&gt;0,(I924),(E924)))</f>
        <v>2380</v>
      </c>
      <c r="L925" s="20" t="s">
        <v>0</v>
      </c>
      <c r="M925" s="21">
        <f>IF((M924&gt;0),(M924),IF((K924)&gt;0,(K924),(J924)))</f>
        <v>2525</v>
      </c>
      <c r="N925" s="22">
        <f>IF((N924=""),(O925),IF((N924)&gt;0,(N924),(O925)))</f>
        <v>6.0095000000000001</v>
      </c>
      <c r="O925" s="22">
        <v>4.6970000000000001</v>
      </c>
    </row>
    <row r="926" spans="1:17" hidden="1" x14ac:dyDescent="0.45">
      <c r="A926" s="8"/>
      <c r="B926" s="8"/>
      <c r="C926" s="8"/>
      <c r="D926" s="8"/>
      <c r="E926" s="8"/>
      <c r="F926" s="8"/>
      <c r="G926" s="8"/>
      <c r="H926" s="31"/>
      <c r="I926" s="31"/>
      <c r="J926" s="31"/>
      <c r="K926" s="32">
        <f>(2.2*1000)</f>
        <v>2200</v>
      </c>
      <c r="L926" s="33" t="s">
        <v>0</v>
      </c>
      <c r="M926" s="34">
        <f>(2.135*1000)</f>
        <v>2135</v>
      </c>
      <c r="N926" s="31"/>
      <c r="O926" s="31"/>
    </row>
    <row r="927" spans="1:17" hidden="1" x14ac:dyDescent="0.45">
      <c r="A927" s="14" t="s">
        <v>1</v>
      </c>
      <c r="B927" s="14"/>
      <c r="C927" s="14"/>
      <c r="D927" s="14"/>
      <c r="E927" s="14" t="e">
        <f>(width*1000)</f>
        <v>#NAME?</v>
      </c>
      <c r="F927" s="14"/>
      <c r="G927" s="15"/>
      <c r="H927" s="16">
        <f>(2.38*1000)</f>
        <v>2380</v>
      </c>
      <c r="I927" s="16">
        <f>(2.2*1000)</f>
        <v>2200</v>
      </c>
      <c r="J927" s="14" t="e">
        <f>(height*1000)</f>
        <v>#NAME?</v>
      </c>
      <c r="K927" s="16">
        <f>(2.135*1000)</f>
        <v>2135</v>
      </c>
      <c r="L927" s="15"/>
      <c r="M927" s="17">
        <f>(2.525*1000)</f>
        <v>2525</v>
      </c>
      <c r="N927" s="18">
        <v>6.0095000000000001</v>
      </c>
      <c r="O927" s="14"/>
    </row>
    <row r="928" spans="1:17" x14ac:dyDescent="0.45">
      <c r="A928" s="8"/>
      <c r="B928" s="8"/>
      <c r="C928" s="8"/>
      <c r="D928" s="8"/>
      <c r="E928" s="8"/>
      <c r="F928" s="8"/>
      <c r="G928" s="8"/>
      <c r="H928" s="35">
        <v>1</v>
      </c>
      <c r="I928" s="36" t="s">
        <v>43</v>
      </c>
      <c r="J928" s="36"/>
      <c r="K928" s="37">
        <f>IF((H927&gt;0),(H927),IF((I927)&gt;0,(I927),(E927)))</f>
        <v>2380</v>
      </c>
      <c r="L928" s="54" t="s">
        <v>0</v>
      </c>
      <c r="M928" s="38">
        <f>IF((M927&gt;0),(M927),IF((K927)&gt;0,(K927),(J927)))</f>
        <v>2525</v>
      </c>
      <c r="N928" s="39">
        <f>SUM(N925)</f>
        <v>6.0095000000000001</v>
      </c>
      <c r="O928" s="39">
        <f>SUM(O925)</f>
        <v>4.6970000000000001</v>
      </c>
      <c r="Q928" s="8" t="s">
        <v>101</v>
      </c>
    </row>
    <row r="929" spans="1:17" x14ac:dyDescent="0.45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19">
        <f>(2.2*1000)</f>
        <v>2200</v>
      </c>
      <c r="L929" s="53" t="s">
        <v>0</v>
      </c>
      <c r="M929" s="21">
        <f>(2.135*1000)</f>
        <v>2135</v>
      </c>
      <c r="N929" s="8"/>
      <c r="O929" s="8"/>
    </row>
    <row r="930" spans="1:17" hidden="1" x14ac:dyDescent="0.45">
      <c r="A930" s="14" t="s">
        <v>1</v>
      </c>
      <c r="B930" s="14"/>
      <c r="C930" s="14"/>
      <c r="D930" s="14"/>
      <c r="E930" s="14" t="e">
        <f>(width*1000)</f>
        <v>#NAME?</v>
      </c>
      <c r="F930" s="14"/>
      <c r="G930" s="15"/>
      <c r="H930" s="16">
        <f>(2.38*1000)</f>
        <v>2380</v>
      </c>
      <c r="I930" s="16">
        <f>(2.2*1000)</f>
        <v>2200</v>
      </c>
      <c r="J930" s="14" t="e">
        <f>(height*1000)</f>
        <v>#NAME?</v>
      </c>
      <c r="K930" s="16">
        <f>(2.135*1000)</f>
        <v>2135</v>
      </c>
      <c r="L930" s="15"/>
      <c r="M930" s="17">
        <f>(2.345*1000)</f>
        <v>2345</v>
      </c>
      <c r="N930" s="18">
        <v>5.5811000000000002</v>
      </c>
      <c r="O930" s="14"/>
    </row>
    <row r="931" spans="1:17" hidden="1" x14ac:dyDescent="0.45">
      <c r="A931" s="8" t="s">
        <v>51</v>
      </c>
      <c r="B931" s="8"/>
      <c r="C931" s="8"/>
      <c r="D931" s="8"/>
      <c r="E931" s="8"/>
      <c r="F931" s="8"/>
      <c r="G931" s="9"/>
      <c r="H931" s="8" t="s">
        <v>8</v>
      </c>
      <c r="I931" s="8" t="s">
        <v>43</v>
      </c>
      <c r="J931" s="8"/>
      <c r="K931" s="19">
        <f>IF((H930&gt;0),(H930),IF((I930)&gt;0,(I930),(E930)))</f>
        <v>2380</v>
      </c>
      <c r="L931" s="20" t="s">
        <v>0</v>
      </c>
      <c r="M931" s="21">
        <f>IF((M930&gt;0),(M930),IF((K930)&gt;0,(K930),(J930)))</f>
        <v>2345</v>
      </c>
      <c r="N931" s="22">
        <f>IF((N930=""),(O931),IF((N930)&gt;0,(N930),(O931)))</f>
        <v>5.5811000000000002</v>
      </c>
      <c r="O931" s="22">
        <v>4.6970000000000001</v>
      </c>
    </row>
    <row r="932" spans="1:17" hidden="1" x14ac:dyDescent="0.45">
      <c r="A932" s="8"/>
      <c r="B932" s="8"/>
      <c r="C932" s="8"/>
      <c r="D932" s="8"/>
      <c r="E932" s="8"/>
      <c r="F932" s="8"/>
      <c r="G932" s="8"/>
      <c r="H932" s="31"/>
      <c r="I932" s="31"/>
      <c r="J932" s="31"/>
      <c r="K932" s="32">
        <f>(2.2*1000)</f>
        <v>2200</v>
      </c>
      <c r="L932" s="33" t="s">
        <v>0</v>
      </c>
      <c r="M932" s="34">
        <f>(2.135*1000)</f>
        <v>2135</v>
      </c>
      <c r="N932" s="31"/>
      <c r="O932" s="31"/>
    </row>
    <row r="933" spans="1:17" hidden="1" x14ac:dyDescent="0.45">
      <c r="A933" s="14" t="s">
        <v>1</v>
      </c>
      <c r="B933" s="14"/>
      <c r="C933" s="14"/>
      <c r="D933" s="14"/>
      <c r="E933" s="14" t="e">
        <f>(width*1000)</f>
        <v>#NAME?</v>
      </c>
      <c r="F933" s="14"/>
      <c r="G933" s="15"/>
      <c r="H933" s="16">
        <f>(2.38*1000)</f>
        <v>2380</v>
      </c>
      <c r="I933" s="16">
        <f>(2.2*1000)</f>
        <v>2200</v>
      </c>
      <c r="J933" s="14" t="e">
        <f>(height*1000)</f>
        <v>#NAME?</v>
      </c>
      <c r="K933" s="16">
        <f>(2.135*1000)</f>
        <v>2135</v>
      </c>
      <c r="L933" s="15"/>
      <c r="M933" s="17">
        <f>(2.345*1000)</f>
        <v>2345</v>
      </c>
      <c r="N933" s="18">
        <v>5.5811000000000002</v>
      </c>
      <c r="O933" s="14"/>
    </row>
    <row r="934" spans="1:17" x14ac:dyDescent="0.45">
      <c r="A934" s="8"/>
      <c r="B934" s="8"/>
      <c r="C934" s="8"/>
      <c r="D934" s="8"/>
      <c r="E934" s="8"/>
      <c r="F934" s="8"/>
      <c r="G934" s="8"/>
      <c r="H934" s="35">
        <v>1</v>
      </c>
      <c r="I934" s="36" t="s">
        <v>43</v>
      </c>
      <c r="J934" s="36"/>
      <c r="K934" s="37">
        <f>IF((H933&gt;0),(H933),IF((I933)&gt;0,(I933),(E933)))</f>
        <v>2380</v>
      </c>
      <c r="L934" s="54" t="s">
        <v>0</v>
      </c>
      <c r="M934" s="38">
        <f>IF((M933&gt;0),(M933),IF((K933)&gt;0,(K933),(J933)))</f>
        <v>2345</v>
      </c>
      <c r="N934" s="39">
        <f>SUM(N931)</f>
        <v>5.5811000000000002</v>
      </c>
      <c r="O934" s="39">
        <f>SUM(O931)</f>
        <v>4.6970000000000001</v>
      </c>
      <c r="Q934" s="8" t="s">
        <v>111</v>
      </c>
    </row>
    <row r="935" spans="1:17" x14ac:dyDescent="0.4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19">
        <f>(2.2*1000)</f>
        <v>2200</v>
      </c>
      <c r="L935" s="53" t="s">
        <v>0</v>
      </c>
      <c r="M935" s="21">
        <f>(2.135*1000)</f>
        <v>2135</v>
      </c>
      <c r="N935" s="8"/>
      <c r="O935" s="8"/>
    </row>
    <row r="936" spans="1:17" hidden="1" x14ac:dyDescent="0.45">
      <c r="A936" s="14" t="s">
        <v>1</v>
      </c>
      <c r="B936" s="14"/>
      <c r="C936" s="14"/>
      <c r="D936" s="14"/>
      <c r="E936" s="14" t="e">
        <f>(width*1000)</f>
        <v>#NAME?</v>
      </c>
      <c r="F936" s="14"/>
      <c r="G936" s="15"/>
      <c r="H936" s="16">
        <f>(2.61*1000)</f>
        <v>2610</v>
      </c>
      <c r="I936" s="16">
        <f>(2.43*1000)</f>
        <v>2430</v>
      </c>
      <c r="J936" s="14" t="e">
        <f>(height*1000)</f>
        <v>#NAME?</v>
      </c>
      <c r="K936" s="16">
        <f>(2.275*1000)</f>
        <v>2275</v>
      </c>
      <c r="L936" s="15"/>
      <c r="M936" s="17">
        <f>(2.635*1000)</f>
        <v>2635</v>
      </c>
      <c r="N936" s="18">
        <v>6.8773999999999997</v>
      </c>
      <c r="O936" s="14"/>
    </row>
    <row r="937" spans="1:17" hidden="1" x14ac:dyDescent="0.45">
      <c r="A937" s="8" t="s">
        <v>76</v>
      </c>
      <c r="B937" s="8"/>
      <c r="C937" s="8"/>
      <c r="D937" s="8"/>
      <c r="E937" s="8"/>
      <c r="F937" s="8"/>
      <c r="G937" s="9"/>
      <c r="H937" s="8" t="s">
        <v>8</v>
      </c>
      <c r="I937" s="8" t="s">
        <v>43</v>
      </c>
      <c r="J937" s="8"/>
      <c r="K937" s="19">
        <f>IF((H936&gt;0),(H936),IF((I936)&gt;0,(I936),(E936)))</f>
        <v>2610</v>
      </c>
      <c r="L937" s="20" t="s">
        <v>0</v>
      </c>
      <c r="M937" s="21">
        <f>IF((M936&gt;0),(M936),IF((K936)&gt;0,(K936),(J936)))</f>
        <v>2635</v>
      </c>
      <c r="N937" s="22">
        <f>IF((N936=""),(O937),IF((N936)&gt;0,(N936),(O937)))</f>
        <v>6.8773999999999997</v>
      </c>
      <c r="O937" s="22">
        <v>5.5282</v>
      </c>
    </row>
    <row r="938" spans="1:17" hidden="1" x14ac:dyDescent="0.45">
      <c r="A938" s="8"/>
      <c r="B938" s="8"/>
      <c r="C938" s="8"/>
      <c r="D938" s="8"/>
      <c r="E938" s="8"/>
      <c r="F938" s="8"/>
      <c r="G938" s="8"/>
      <c r="H938" s="31"/>
      <c r="I938" s="31"/>
      <c r="J938" s="31"/>
      <c r="K938" s="32">
        <f>(2.43*1000)</f>
        <v>2430</v>
      </c>
      <c r="L938" s="33" t="s">
        <v>0</v>
      </c>
      <c r="M938" s="34">
        <f>(2.275*1000)</f>
        <v>2275</v>
      </c>
      <c r="N938" s="31"/>
      <c r="O938" s="31"/>
    </row>
    <row r="939" spans="1:17" hidden="1" x14ac:dyDescent="0.45">
      <c r="A939" s="14" t="s">
        <v>1</v>
      </c>
      <c r="B939" s="14"/>
      <c r="C939" s="14"/>
      <c r="D939" s="14"/>
      <c r="E939" s="14" t="e">
        <f>(width*1000)</f>
        <v>#NAME?</v>
      </c>
      <c r="F939" s="14"/>
      <c r="G939" s="15"/>
      <c r="H939" s="16">
        <f>(2.61*1000)</f>
        <v>2610</v>
      </c>
      <c r="I939" s="16">
        <f>(2.43*1000)</f>
        <v>2430</v>
      </c>
      <c r="J939" s="14" t="e">
        <f>(height*1000)</f>
        <v>#NAME?</v>
      </c>
      <c r="K939" s="16">
        <f>(2.275*1000)</f>
        <v>2275</v>
      </c>
      <c r="L939" s="15"/>
      <c r="M939" s="17">
        <f>(2.635*1000)</f>
        <v>2635</v>
      </c>
      <c r="N939" s="18">
        <v>6.8773999999999997</v>
      </c>
      <c r="O939" s="14"/>
    </row>
    <row r="940" spans="1:17" hidden="1" x14ac:dyDescent="0.45">
      <c r="A940" s="8" t="s">
        <v>94</v>
      </c>
      <c r="B940" s="8"/>
      <c r="C940" s="8"/>
      <c r="D940" s="8"/>
      <c r="E940" s="8"/>
      <c r="F940" s="8"/>
      <c r="G940" s="9"/>
      <c r="H940" s="8" t="s">
        <v>8</v>
      </c>
      <c r="I940" s="8" t="s">
        <v>43</v>
      </c>
      <c r="J940" s="8"/>
      <c r="K940" s="19">
        <f>IF((H939&gt;0),(H939),IF((I939)&gt;0,(I939),(E939)))</f>
        <v>2610</v>
      </c>
      <c r="L940" s="20" t="s">
        <v>0</v>
      </c>
      <c r="M940" s="21">
        <f>IF((M939&gt;0),(M939),IF((K939)&gt;0,(K939),(J939)))</f>
        <v>2635</v>
      </c>
      <c r="N940" s="22">
        <f>IF((N939=""),(O940),IF((N939)&gt;0,(N939),(O940)))</f>
        <v>6.8773999999999997</v>
      </c>
      <c r="O940" s="22">
        <v>5.5282</v>
      </c>
    </row>
    <row r="941" spans="1:17" hidden="1" x14ac:dyDescent="0.45">
      <c r="A941" s="8"/>
      <c r="B941" s="8"/>
      <c r="C941" s="8"/>
      <c r="D941" s="8"/>
      <c r="E941" s="8"/>
      <c r="F941" s="8"/>
      <c r="G941" s="8"/>
      <c r="H941" s="31"/>
      <c r="I941" s="31"/>
      <c r="J941" s="31"/>
      <c r="K941" s="32">
        <f>(2.43*1000)</f>
        <v>2430</v>
      </c>
      <c r="L941" s="33" t="s">
        <v>0</v>
      </c>
      <c r="M941" s="34">
        <f>(2.275*1000)</f>
        <v>2275</v>
      </c>
      <c r="N941" s="31"/>
      <c r="O941" s="31"/>
    </row>
    <row r="942" spans="1:17" hidden="1" x14ac:dyDescent="0.45">
      <c r="A942" s="14" t="s">
        <v>1</v>
      </c>
      <c r="B942" s="14"/>
      <c r="C942" s="14"/>
      <c r="D942" s="14"/>
      <c r="E942" s="14" t="e">
        <f>(width*1000)</f>
        <v>#NAME?</v>
      </c>
      <c r="F942" s="14"/>
      <c r="G942" s="15"/>
      <c r="H942" s="16">
        <f>(2.61*1000)</f>
        <v>2610</v>
      </c>
      <c r="I942" s="16">
        <f>(2.43*1000)</f>
        <v>2430</v>
      </c>
      <c r="J942" s="14" t="e">
        <f>(height*1000)</f>
        <v>#NAME?</v>
      </c>
      <c r="K942" s="16">
        <f>(2.275*1000)</f>
        <v>2275</v>
      </c>
      <c r="L942" s="15"/>
      <c r="M942" s="17">
        <f>(2.635*1000)</f>
        <v>2635</v>
      </c>
      <c r="N942" s="18">
        <v>6.8773999999999997</v>
      </c>
      <c r="O942" s="14"/>
    </row>
    <row r="943" spans="1:17" x14ac:dyDescent="0.45">
      <c r="A943" s="8"/>
      <c r="B943" s="8"/>
      <c r="C943" s="8"/>
      <c r="D943" s="8"/>
      <c r="E943" s="8"/>
      <c r="F943" s="8"/>
      <c r="G943" s="8"/>
      <c r="H943" s="35">
        <v>2</v>
      </c>
      <c r="I943" s="36" t="s">
        <v>43</v>
      </c>
      <c r="J943" s="36"/>
      <c r="K943" s="37">
        <f>IF((H942&gt;0),(H942),IF((I942)&gt;0,(I942),(E942)))</f>
        <v>2610</v>
      </c>
      <c r="L943" s="54" t="s">
        <v>0</v>
      </c>
      <c r="M943" s="38">
        <f>IF((M942&gt;0),(M942),IF((K942)&gt;0,(K942),(J942)))</f>
        <v>2635</v>
      </c>
      <c r="N943" s="39">
        <f>SUM(N937,N940)</f>
        <v>13.754799999999999</v>
      </c>
      <c r="O943" s="39">
        <f>SUM(O937,O940)</f>
        <v>11.0564</v>
      </c>
      <c r="Q943" s="8" t="s">
        <v>126</v>
      </c>
    </row>
    <row r="944" spans="1:17" x14ac:dyDescent="0.45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19">
        <f>(2.43*1000)</f>
        <v>2430</v>
      </c>
      <c r="L944" s="53" t="s">
        <v>0</v>
      </c>
      <c r="M944" s="21">
        <f>(2.275*1000)</f>
        <v>2275</v>
      </c>
      <c r="N944" s="8"/>
      <c r="O944" s="8"/>
    </row>
    <row r="945" spans="1:17" hidden="1" x14ac:dyDescent="0.45">
      <c r="A945" s="14" t="s">
        <v>1</v>
      </c>
      <c r="B945" s="14"/>
      <c r="C945" s="14"/>
      <c r="D945" s="14"/>
      <c r="E945" s="14" t="e">
        <f>(width*1000)</f>
        <v>#NAME?</v>
      </c>
      <c r="F945" s="14"/>
      <c r="G945" s="15"/>
      <c r="H945" s="16">
        <f>(2.61*1000)</f>
        <v>2610</v>
      </c>
      <c r="I945" s="16">
        <f>(2.43*1000)</f>
        <v>2430</v>
      </c>
      <c r="J945" s="14" t="e">
        <f>(height*1000)</f>
        <v>#NAME?</v>
      </c>
      <c r="K945" s="16">
        <f>(2.275*1000)</f>
        <v>2275</v>
      </c>
      <c r="L945" s="15"/>
      <c r="M945" s="17">
        <f>(2.535*1000)</f>
        <v>2535</v>
      </c>
      <c r="N945" s="18">
        <v>6.6163999999999996</v>
      </c>
      <c r="O945" s="14"/>
    </row>
    <row r="946" spans="1:17" hidden="1" x14ac:dyDescent="0.45">
      <c r="A946" s="8" t="s">
        <v>74</v>
      </c>
      <c r="B946" s="8"/>
      <c r="C946" s="8"/>
      <c r="D946" s="8"/>
      <c r="E946" s="8"/>
      <c r="F946" s="8"/>
      <c r="G946" s="9"/>
      <c r="H946" s="8" t="s">
        <v>8</v>
      </c>
      <c r="I946" s="8" t="s">
        <v>43</v>
      </c>
      <c r="J946" s="8"/>
      <c r="K946" s="19">
        <f>IF((H945&gt;0),(H945),IF((I945)&gt;0,(I945),(E945)))</f>
        <v>2610</v>
      </c>
      <c r="L946" s="20" t="s">
        <v>0</v>
      </c>
      <c r="M946" s="21">
        <f>IF((M945&gt;0),(M945),IF((K945)&gt;0,(K945),(J945)))</f>
        <v>2535</v>
      </c>
      <c r="N946" s="22">
        <f>IF((N945=""),(O946),IF((N945)&gt;0,(N945),(O946)))</f>
        <v>6.6163999999999996</v>
      </c>
      <c r="O946" s="22">
        <v>5.5282</v>
      </c>
    </row>
    <row r="947" spans="1:17" hidden="1" x14ac:dyDescent="0.45">
      <c r="A947" s="8"/>
      <c r="B947" s="8"/>
      <c r="C947" s="8"/>
      <c r="D947" s="8"/>
      <c r="E947" s="8"/>
      <c r="F947" s="8"/>
      <c r="G947" s="8"/>
      <c r="H947" s="31"/>
      <c r="I947" s="31"/>
      <c r="J947" s="31"/>
      <c r="K947" s="32">
        <f>(2.43*1000)</f>
        <v>2430</v>
      </c>
      <c r="L947" s="33" t="s">
        <v>0</v>
      </c>
      <c r="M947" s="34">
        <f>(2.275*1000)</f>
        <v>2275</v>
      </c>
      <c r="N947" s="31"/>
      <c r="O947" s="31"/>
    </row>
    <row r="948" spans="1:17" hidden="1" x14ac:dyDescent="0.45">
      <c r="A948" s="14" t="s">
        <v>1</v>
      </c>
      <c r="B948" s="14"/>
      <c r="C948" s="14"/>
      <c r="D948" s="14"/>
      <c r="E948" s="14" t="e">
        <f>(width*1000)</f>
        <v>#NAME?</v>
      </c>
      <c r="F948" s="14"/>
      <c r="G948" s="15"/>
      <c r="H948" s="16">
        <f>(2.61*1000)</f>
        <v>2610</v>
      </c>
      <c r="I948" s="16">
        <f>(2.43*1000)</f>
        <v>2430</v>
      </c>
      <c r="J948" s="14" t="e">
        <f>(height*1000)</f>
        <v>#NAME?</v>
      </c>
      <c r="K948" s="16">
        <f>(2.275*1000)</f>
        <v>2275</v>
      </c>
      <c r="L948" s="15"/>
      <c r="M948" s="17">
        <f>(2.535*1000)</f>
        <v>2535</v>
      </c>
      <c r="N948" s="18">
        <v>6.6163999999999996</v>
      </c>
      <c r="O948" s="14"/>
    </row>
    <row r="949" spans="1:17" hidden="1" x14ac:dyDescent="0.45">
      <c r="A949" s="8" t="s">
        <v>100</v>
      </c>
      <c r="B949" s="8"/>
      <c r="C949" s="8"/>
      <c r="D949" s="8"/>
      <c r="E949" s="8"/>
      <c r="F949" s="8"/>
      <c r="G949" s="9"/>
      <c r="H949" s="8" t="s">
        <v>8</v>
      </c>
      <c r="I949" s="8" t="s">
        <v>43</v>
      </c>
      <c r="J949" s="8"/>
      <c r="K949" s="19">
        <f>IF((H948&gt;0),(H948),IF((I948)&gt;0,(I948),(E948)))</f>
        <v>2610</v>
      </c>
      <c r="L949" s="20" t="s">
        <v>0</v>
      </c>
      <c r="M949" s="21">
        <f>IF((M948&gt;0),(M948),IF((K948)&gt;0,(K948),(J948)))</f>
        <v>2535</v>
      </c>
      <c r="N949" s="22">
        <f>IF((N948=""),(O949),IF((N948)&gt;0,(N948),(O949)))</f>
        <v>6.6163999999999996</v>
      </c>
      <c r="O949" s="22">
        <v>5.5282</v>
      </c>
    </row>
    <row r="950" spans="1:17" hidden="1" x14ac:dyDescent="0.45">
      <c r="A950" s="8"/>
      <c r="B950" s="8"/>
      <c r="C950" s="8"/>
      <c r="D950" s="8"/>
      <c r="E950" s="8"/>
      <c r="F950" s="8"/>
      <c r="G950" s="8"/>
      <c r="H950" s="31"/>
      <c r="I950" s="31"/>
      <c r="J950" s="31"/>
      <c r="K950" s="32">
        <f>(2.43*1000)</f>
        <v>2430</v>
      </c>
      <c r="L950" s="33" t="s">
        <v>0</v>
      </c>
      <c r="M950" s="34">
        <f>(2.275*1000)</f>
        <v>2275</v>
      </c>
      <c r="N950" s="31"/>
      <c r="O950" s="31"/>
    </row>
    <row r="951" spans="1:17" hidden="1" x14ac:dyDescent="0.45">
      <c r="A951" s="14" t="s">
        <v>1</v>
      </c>
      <c r="B951" s="14"/>
      <c r="C951" s="14"/>
      <c r="D951" s="14"/>
      <c r="E951" s="14" t="e">
        <f>(width*1000)</f>
        <v>#NAME?</v>
      </c>
      <c r="F951" s="14"/>
      <c r="G951" s="15"/>
      <c r="H951" s="16">
        <f>(2.61*1000)</f>
        <v>2610</v>
      </c>
      <c r="I951" s="16">
        <f>(2.43*1000)</f>
        <v>2430</v>
      </c>
      <c r="J951" s="14" t="e">
        <f>(height*1000)</f>
        <v>#NAME?</v>
      </c>
      <c r="K951" s="16">
        <f>(2.275*1000)</f>
        <v>2275</v>
      </c>
      <c r="L951" s="15"/>
      <c r="M951" s="17">
        <f>(2.535*1000)</f>
        <v>2535</v>
      </c>
      <c r="N951" s="18">
        <v>6.6163999999999996</v>
      </c>
      <c r="O951" s="14"/>
    </row>
    <row r="952" spans="1:17" hidden="1" x14ac:dyDescent="0.45">
      <c r="A952" s="8" t="s">
        <v>94</v>
      </c>
      <c r="B952" s="8"/>
      <c r="C952" s="8"/>
      <c r="D952" s="8"/>
      <c r="E952" s="8"/>
      <c r="F952" s="8"/>
      <c r="G952" s="9"/>
      <c r="H952" s="8" t="s">
        <v>8</v>
      </c>
      <c r="I952" s="8" t="s">
        <v>43</v>
      </c>
      <c r="J952" s="8"/>
      <c r="K952" s="19">
        <f>IF((H951&gt;0),(H951),IF((I951)&gt;0,(I951),(E951)))</f>
        <v>2610</v>
      </c>
      <c r="L952" s="20" t="s">
        <v>0</v>
      </c>
      <c r="M952" s="21">
        <f>IF((M951&gt;0),(M951),IF((K951)&gt;0,(K951),(J951)))</f>
        <v>2535</v>
      </c>
      <c r="N952" s="22">
        <f>IF((N951=""),(O952),IF((N951)&gt;0,(N951),(O952)))</f>
        <v>6.6163999999999996</v>
      </c>
      <c r="O952" s="22">
        <v>5.5282</v>
      </c>
    </row>
    <row r="953" spans="1:17" hidden="1" x14ac:dyDescent="0.45">
      <c r="A953" s="8"/>
      <c r="B953" s="8"/>
      <c r="C953" s="8"/>
      <c r="D953" s="8"/>
      <c r="E953" s="8"/>
      <c r="F953" s="8"/>
      <c r="G953" s="8"/>
      <c r="H953" s="31"/>
      <c r="I953" s="31"/>
      <c r="J953" s="31"/>
      <c r="K953" s="32">
        <f>(2.43*1000)</f>
        <v>2430</v>
      </c>
      <c r="L953" s="33" t="s">
        <v>0</v>
      </c>
      <c r="M953" s="34">
        <f>(2.275*1000)</f>
        <v>2275</v>
      </c>
      <c r="N953" s="31"/>
      <c r="O953" s="31"/>
    </row>
    <row r="954" spans="1:17" hidden="1" x14ac:dyDescent="0.45">
      <c r="A954" s="14" t="s">
        <v>1</v>
      </c>
      <c r="B954" s="14"/>
      <c r="C954" s="14"/>
      <c r="D954" s="14"/>
      <c r="E954" s="14" t="e">
        <f>(width*1000)</f>
        <v>#NAME?</v>
      </c>
      <c r="F954" s="14"/>
      <c r="G954" s="15"/>
      <c r="H954" s="16">
        <f>(2.61*1000)</f>
        <v>2610</v>
      </c>
      <c r="I954" s="16">
        <f>(2.43*1000)</f>
        <v>2430</v>
      </c>
      <c r="J954" s="14" t="e">
        <f>(height*1000)</f>
        <v>#NAME?</v>
      </c>
      <c r="K954" s="16">
        <f>(2.275*1000)</f>
        <v>2275</v>
      </c>
      <c r="L954" s="15"/>
      <c r="M954" s="17">
        <f>(2.535*1000)</f>
        <v>2535</v>
      </c>
      <c r="N954" s="18">
        <v>6.6163999999999996</v>
      </c>
      <c r="O954" s="14"/>
    </row>
    <row r="955" spans="1:17" hidden="1" x14ac:dyDescent="0.45">
      <c r="A955" s="8" t="s">
        <v>108</v>
      </c>
      <c r="B955" s="8"/>
      <c r="C955" s="8"/>
      <c r="D955" s="8"/>
      <c r="E955" s="8"/>
      <c r="F955" s="8"/>
      <c r="G955" s="9"/>
      <c r="H955" s="8" t="s">
        <v>8</v>
      </c>
      <c r="I955" s="8" t="s">
        <v>43</v>
      </c>
      <c r="J955" s="8"/>
      <c r="K955" s="19">
        <f>IF((H954&gt;0),(H954),IF((I954)&gt;0,(I954),(E954)))</f>
        <v>2610</v>
      </c>
      <c r="L955" s="20" t="s">
        <v>0</v>
      </c>
      <c r="M955" s="21">
        <f>IF((M954&gt;0),(M954),IF((K954)&gt;0,(K954),(J954)))</f>
        <v>2535</v>
      </c>
      <c r="N955" s="22">
        <f>IF((N954=""),(O955),IF((N954)&gt;0,(N954),(O955)))</f>
        <v>6.6163999999999996</v>
      </c>
      <c r="O955" s="22">
        <v>5.5282</v>
      </c>
    </row>
    <row r="956" spans="1:17" hidden="1" x14ac:dyDescent="0.45">
      <c r="A956" s="8"/>
      <c r="B956" s="8"/>
      <c r="C956" s="8"/>
      <c r="D956" s="8"/>
      <c r="E956" s="8"/>
      <c r="F956" s="8"/>
      <c r="G956" s="8"/>
      <c r="H956" s="31"/>
      <c r="I956" s="31"/>
      <c r="J956" s="31"/>
      <c r="K956" s="32">
        <f>(2.43*1000)</f>
        <v>2430</v>
      </c>
      <c r="L956" s="33" t="s">
        <v>0</v>
      </c>
      <c r="M956" s="34">
        <f>(2.275*1000)</f>
        <v>2275</v>
      </c>
      <c r="N956" s="31"/>
      <c r="O956" s="31"/>
    </row>
    <row r="957" spans="1:17" hidden="1" x14ac:dyDescent="0.45">
      <c r="A957" s="14" t="s">
        <v>1</v>
      </c>
      <c r="B957" s="14"/>
      <c r="C957" s="14"/>
      <c r="D957" s="14"/>
      <c r="E957" s="14" t="e">
        <f>(width*1000)</f>
        <v>#NAME?</v>
      </c>
      <c r="F957" s="14"/>
      <c r="G957" s="15"/>
      <c r="H957" s="16">
        <f>(2.61*1000)</f>
        <v>2610</v>
      </c>
      <c r="I957" s="16">
        <f>(2.43*1000)</f>
        <v>2430</v>
      </c>
      <c r="J957" s="14" t="e">
        <f>(height*1000)</f>
        <v>#NAME?</v>
      </c>
      <c r="K957" s="16">
        <f>(2.275*1000)</f>
        <v>2275</v>
      </c>
      <c r="L957" s="15"/>
      <c r="M957" s="17">
        <f>(2.535*1000)</f>
        <v>2535</v>
      </c>
      <c r="N957" s="18">
        <v>6.6163999999999996</v>
      </c>
      <c r="O957" s="14"/>
    </row>
    <row r="958" spans="1:17" x14ac:dyDescent="0.45">
      <c r="A958" s="8"/>
      <c r="B958" s="8"/>
      <c r="C958" s="8"/>
      <c r="D958" s="8"/>
      <c r="E958" s="8"/>
      <c r="F958" s="8"/>
      <c r="G958" s="8"/>
      <c r="H958" s="35">
        <v>4</v>
      </c>
      <c r="I958" s="36" t="s">
        <v>43</v>
      </c>
      <c r="J958" s="36"/>
      <c r="K958" s="37">
        <f>IF((H957&gt;0),(H957),IF((I957)&gt;0,(I957),(E957)))</f>
        <v>2610</v>
      </c>
      <c r="L958" s="54" t="s">
        <v>0</v>
      </c>
      <c r="M958" s="38">
        <f>IF((M957&gt;0),(M957),IF((K957)&gt;0,(K957),(J957)))</f>
        <v>2535</v>
      </c>
      <c r="N958" s="39">
        <f>SUM(N946,N949,N952,N955)</f>
        <v>26.465599999999998</v>
      </c>
      <c r="O958" s="39">
        <f>SUM(O946,O949,O952,O955)</f>
        <v>22.1128</v>
      </c>
      <c r="Q958" s="8" t="s">
        <v>128</v>
      </c>
    </row>
    <row r="959" spans="1:17" x14ac:dyDescent="0.45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19">
        <f>(2.43*1000)</f>
        <v>2430</v>
      </c>
      <c r="L959" s="53" t="s">
        <v>0</v>
      </c>
      <c r="M959" s="21">
        <f>(2.275*1000)</f>
        <v>2275</v>
      </c>
      <c r="N959" s="8"/>
      <c r="O959" s="8"/>
    </row>
    <row r="960" spans="1:17" hidden="1" x14ac:dyDescent="0.45">
      <c r="A960" s="14" t="s">
        <v>1</v>
      </c>
      <c r="B960" s="14"/>
      <c r="C960" s="14"/>
      <c r="D960" s="14"/>
      <c r="E960" s="14" t="e">
        <f>(width*1000)</f>
        <v>#NAME?</v>
      </c>
      <c r="F960" s="14"/>
      <c r="G960" s="15"/>
      <c r="H960" s="16">
        <f>(2.66*1000)</f>
        <v>2660</v>
      </c>
      <c r="I960" s="16">
        <f>(2.48*1000)</f>
        <v>2480</v>
      </c>
      <c r="J960" s="14" t="e">
        <f>(height*1000)</f>
        <v>#NAME?</v>
      </c>
      <c r="K960" s="16">
        <f>(2.135*1000)</f>
        <v>2135</v>
      </c>
      <c r="L960" s="15"/>
      <c r="M960" s="17">
        <f>(2.645*1000)</f>
        <v>2645</v>
      </c>
      <c r="N960" s="18">
        <v>7.0357000000000003</v>
      </c>
      <c r="O960" s="14"/>
    </row>
    <row r="961" spans="1:17" hidden="1" x14ac:dyDescent="0.45">
      <c r="A961" s="8" t="s">
        <v>82</v>
      </c>
      <c r="B961" s="8"/>
      <c r="C961" s="8"/>
      <c r="D961" s="8"/>
      <c r="E961" s="8"/>
      <c r="F961" s="8"/>
      <c r="G961" s="9"/>
      <c r="H961" s="8" t="s">
        <v>8</v>
      </c>
      <c r="I961" s="8" t="s">
        <v>43</v>
      </c>
      <c r="J961" s="8"/>
      <c r="K961" s="19">
        <f>IF((H960&gt;0),(H960),IF((I960)&gt;0,(I960),(E960)))</f>
        <v>2660</v>
      </c>
      <c r="L961" s="20" t="s">
        <v>0</v>
      </c>
      <c r="M961" s="21">
        <f>IF((M960&gt;0),(M960),IF((K960)&gt;0,(K960),(J960)))</f>
        <v>2645</v>
      </c>
      <c r="N961" s="22">
        <f>IF((N960=""),(O961),IF((N960)&gt;0,(N960),(O961)))</f>
        <v>7.0357000000000003</v>
      </c>
      <c r="O961" s="22">
        <v>5.2948000000000004</v>
      </c>
    </row>
    <row r="962" spans="1:17" hidden="1" x14ac:dyDescent="0.45">
      <c r="A962" s="8"/>
      <c r="B962" s="8"/>
      <c r="C962" s="8"/>
      <c r="D962" s="8"/>
      <c r="E962" s="8"/>
      <c r="F962" s="8"/>
      <c r="G962" s="8"/>
      <c r="H962" s="31"/>
      <c r="I962" s="31"/>
      <c r="J962" s="31"/>
      <c r="K962" s="32">
        <f>(2.48*1000)</f>
        <v>2480</v>
      </c>
      <c r="L962" s="33" t="s">
        <v>0</v>
      </c>
      <c r="M962" s="34">
        <f>(2.135*1000)</f>
        <v>2135</v>
      </c>
      <c r="N962" s="31"/>
      <c r="O962" s="31"/>
    </row>
    <row r="963" spans="1:17" hidden="1" x14ac:dyDescent="0.45">
      <c r="A963" s="14" t="s">
        <v>1</v>
      </c>
      <c r="B963" s="14"/>
      <c r="C963" s="14"/>
      <c r="D963" s="14"/>
      <c r="E963" s="14" t="e">
        <f>(width*1000)</f>
        <v>#NAME?</v>
      </c>
      <c r="F963" s="14"/>
      <c r="G963" s="15"/>
      <c r="H963" s="16">
        <f>(2.66*1000)</f>
        <v>2660</v>
      </c>
      <c r="I963" s="16">
        <f>(2.48*1000)</f>
        <v>2480</v>
      </c>
      <c r="J963" s="14" t="e">
        <f>(height*1000)</f>
        <v>#NAME?</v>
      </c>
      <c r="K963" s="16">
        <f>(2.135*1000)</f>
        <v>2135</v>
      </c>
      <c r="L963" s="15"/>
      <c r="M963" s="17">
        <f>(2.645*1000)</f>
        <v>2645</v>
      </c>
      <c r="N963" s="18">
        <v>7.0357000000000003</v>
      </c>
      <c r="O963" s="14"/>
    </row>
    <row r="964" spans="1:17" x14ac:dyDescent="0.45">
      <c r="A964" s="8"/>
      <c r="B964" s="8"/>
      <c r="C964" s="8"/>
      <c r="D964" s="8"/>
      <c r="E964" s="8"/>
      <c r="F964" s="8"/>
      <c r="G964" s="8"/>
      <c r="H964" s="35">
        <v>1</v>
      </c>
      <c r="I964" s="36" t="s">
        <v>43</v>
      </c>
      <c r="J964" s="36"/>
      <c r="K964" s="37">
        <f>IF((H963&gt;0),(H963),IF((I963)&gt;0,(I963),(E963)))</f>
        <v>2660</v>
      </c>
      <c r="L964" s="54" t="s">
        <v>0</v>
      </c>
      <c r="M964" s="38">
        <f>IF((M963&gt;0),(M963),IF((K963)&gt;0,(K963),(J963)))</f>
        <v>2645</v>
      </c>
      <c r="N964" s="39">
        <f>SUM(N961)</f>
        <v>7.0357000000000003</v>
      </c>
      <c r="O964" s="39">
        <f>SUM(O961)</f>
        <v>5.2948000000000004</v>
      </c>
      <c r="Q964" s="8" t="s">
        <v>126</v>
      </c>
    </row>
    <row r="965" spans="1:17" x14ac:dyDescent="0.4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19">
        <f>(2.48*1000)</f>
        <v>2480</v>
      </c>
      <c r="L965" s="53" t="s">
        <v>0</v>
      </c>
      <c r="M965" s="21">
        <f>(2.135*1000)</f>
        <v>2135</v>
      </c>
      <c r="N965" s="8"/>
      <c r="O965" s="8"/>
    </row>
    <row r="966" spans="1:17" hidden="1" x14ac:dyDescent="0.45">
      <c r="A966" s="14" t="s">
        <v>1</v>
      </c>
      <c r="B966" s="14"/>
      <c r="C966" s="14"/>
      <c r="D966" s="14"/>
      <c r="E966" s="14" t="e">
        <f>(width*1000)</f>
        <v>#NAME?</v>
      </c>
      <c r="F966" s="14"/>
      <c r="G966" s="15"/>
      <c r="H966" s="16">
        <f>(2.66*1000)</f>
        <v>2660</v>
      </c>
      <c r="I966" s="16">
        <f>(2.48*1000)</f>
        <v>2480</v>
      </c>
      <c r="J966" s="14" t="e">
        <f>(height*1000)</f>
        <v>#NAME?</v>
      </c>
      <c r="K966" s="16">
        <f>(2.135*1000)</f>
        <v>2135</v>
      </c>
      <c r="L966" s="15"/>
      <c r="M966" s="17">
        <f>(2.525*1000)</f>
        <v>2525</v>
      </c>
      <c r="N966" s="18">
        <v>6.7164999999999999</v>
      </c>
      <c r="O966" s="14"/>
    </row>
    <row r="967" spans="1:17" hidden="1" x14ac:dyDescent="0.45">
      <c r="A967" s="8" t="s">
        <v>82</v>
      </c>
      <c r="B967" s="8"/>
      <c r="C967" s="8"/>
      <c r="D967" s="8"/>
      <c r="E967" s="8"/>
      <c r="F967" s="8"/>
      <c r="G967" s="9"/>
      <c r="H967" s="8" t="s">
        <v>8</v>
      </c>
      <c r="I967" s="8" t="s">
        <v>43</v>
      </c>
      <c r="J967" s="8"/>
      <c r="K967" s="19">
        <f>IF((H966&gt;0),(H966),IF((I966)&gt;0,(I966),(E966)))</f>
        <v>2660</v>
      </c>
      <c r="L967" s="20" t="s">
        <v>0</v>
      </c>
      <c r="M967" s="21">
        <f>IF((M966&gt;0),(M966),IF((K966)&gt;0,(K966),(J966)))</f>
        <v>2525</v>
      </c>
      <c r="N967" s="22">
        <f>IF((N966=""),(O967),IF((N966)&gt;0,(N966),(O967)))</f>
        <v>6.7164999999999999</v>
      </c>
      <c r="O967" s="22">
        <v>5.2948000000000004</v>
      </c>
    </row>
    <row r="968" spans="1:17" hidden="1" x14ac:dyDescent="0.45">
      <c r="A968" s="8"/>
      <c r="B968" s="8"/>
      <c r="C968" s="8"/>
      <c r="D968" s="8"/>
      <c r="E968" s="8"/>
      <c r="F968" s="8"/>
      <c r="G968" s="8"/>
      <c r="H968" s="31"/>
      <c r="I968" s="31"/>
      <c r="J968" s="31"/>
      <c r="K968" s="32">
        <f>(2.48*1000)</f>
        <v>2480</v>
      </c>
      <c r="L968" s="33" t="s">
        <v>0</v>
      </c>
      <c r="M968" s="34">
        <f>(2.135*1000)</f>
        <v>2135</v>
      </c>
      <c r="N968" s="31"/>
      <c r="O968" s="31"/>
    </row>
    <row r="969" spans="1:17" hidden="1" x14ac:dyDescent="0.45">
      <c r="A969" s="14" t="s">
        <v>1</v>
      </c>
      <c r="B969" s="14"/>
      <c r="C969" s="14"/>
      <c r="D969" s="14"/>
      <c r="E969" s="14" t="e">
        <f>(width*1000)</f>
        <v>#NAME?</v>
      </c>
      <c r="F969" s="14"/>
      <c r="G969" s="15"/>
      <c r="H969" s="16">
        <f>(2.66*1000)</f>
        <v>2660</v>
      </c>
      <c r="I969" s="16">
        <f>(2.48*1000)</f>
        <v>2480</v>
      </c>
      <c r="J969" s="14" t="e">
        <f>(height*1000)</f>
        <v>#NAME?</v>
      </c>
      <c r="K969" s="16">
        <f>(2.135*1000)</f>
        <v>2135</v>
      </c>
      <c r="L969" s="15"/>
      <c r="M969" s="17">
        <f>(2.525*1000)</f>
        <v>2525</v>
      </c>
      <c r="N969" s="18">
        <v>6.7164999999999999</v>
      </c>
      <c r="O969" s="14"/>
    </row>
    <row r="970" spans="1:17" x14ac:dyDescent="0.45">
      <c r="A970" s="8"/>
      <c r="B970" s="8"/>
      <c r="C970" s="8"/>
      <c r="D970" s="8"/>
      <c r="E970" s="8"/>
      <c r="F970" s="8"/>
      <c r="G970" s="8"/>
      <c r="H970" s="35">
        <v>1</v>
      </c>
      <c r="I970" s="36" t="s">
        <v>43</v>
      </c>
      <c r="J970" s="36"/>
      <c r="K970" s="37">
        <f>IF((H969&gt;0),(H969),IF((I969)&gt;0,(I969),(E969)))</f>
        <v>2660</v>
      </c>
      <c r="L970" s="54" t="s">
        <v>0</v>
      </c>
      <c r="M970" s="38">
        <f>IF((M969&gt;0),(M969),IF((K969)&gt;0,(K969),(J969)))</f>
        <v>2525</v>
      </c>
      <c r="N970" s="39">
        <f>SUM(N967)</f>
        <v>6.7164999999999999</v>
      </c>
      <c r="O970" s="39">
        <f>SUM(O967)</f>
        <v>5.2948000000000004</v>
      </c>
      <c r="Q970" s="8" t="s">
        <v>127</v>
      </c>
    </row>
    <row r="971" spans="1:17" x14ac:dyDescent="0.45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19">
        <f>(2.48*1000)</f>
        <v>2480</v>
      </c>
      <c r="L971" s="53" t="s">
        <v>0</v>
      </c>
      <c r="M971" s="21">
        <f>(2.135*1000)</f>
        <v>2135</v>
      </c>
      <c r="N971" s="8"/>
      <c r="O971" s="8"/>
    </row>
    <row r="972" spans="1:17" hidden="1" x14ac:dyDescent="0.45">
      <c r="A972" s="14" t="s">
        <v>1</v>
      </c>
      <c r="B972" s="14"/>
      <c r="C972" s="14"/>
      <c r="D972" s="14"/>
      <c r="E972" s="14" t="e">
        <f>(width*1000)</f>
        <v>#NAME?</v>
      </c>
      <c r="F972" s="14"/>
      <c r="G972" s="15"/>
      <c r="H972" s="16">
        <f>(2.66*1000)</f>
        <v>2660</v>
      </c>
      <c r="I972" s="16">
        <f>(2.48*1000)</f>
        <v>2480</v>
      </c>
      <c r="J972" s="14" t="e">
        <f>(height*1000)</f>
        <v>#NAME?</v>
      </c>
      <c r="K972" s="16">
        <f>(2.135*1000)</f>
        <v>2135</v>
      </c>
      <c r="L972" s="15"/>
      <c r="M972" s="17">
        <f>(2.345*1000)</f>
        <v>2345</v>
      </c>
      <c r="N972" s="18">
        <v>6.2377000000000002</v>
      </c>
      <c r="O972" s="14"/>
    </row>
    <row r="973" spans="1:17" hidden="1" x14ac:dyDescent="0.45">
      <c r="A973" s="8" t="s">
        <v>63</v>
      </c>
      <c r="B973" s="8"/>
      <c r="C973" s="8"/>
      <c r="D973" s="8"/>
      <c r="E973" s="8"/>
      <c r="F973" s="8"/>
      <c r="G973" s="9"/>
      <c r="H973" s="8" t="s">
        <v>8</v>
      </c>
      <c r="I973" s="8" t="s">
        <v>43</v>
      </c>
      <c r="J973" s="8"/>
      <c r="K973" s="19">
        <f>IF((H972&gt;0),(H972),IF((I972)&gt;0,(I972),(E972)))</f>
        <v>2660</v>
      </c>
      <c r="L973" s="20" t="s">
        <v>0</v>
      </c>
      <c r="M973" s="21">
        <f>IF((M972&gt;0),(M972),IF((K972)&gt;0,(K972),(J972)))</f>
        <v>2345</v>
      </c>
      <c r="N973" s="22">
        <f>IF((N972=""),(O973),IF((N972)&gt;0,(N972),(O973)))</f>
        <v>6.2377000000000002</v>
      </c>
      <c r="O973" s="22">
        <v>5.2948000000000004</v>
      </c>
    </row>
    <row r="974" spans="1:17" hidden="1" x14ac:dyDescent="0.45">
      <c r="A974" s="8"/>
      <c r="B974" s="8"/>
      <c r="C974" s="8"/>
      <c r="D974" s="8"/>
      <c r="E974" s="8"/>
      <c r="F974" s="8"/>
      <c r="G974" s="8"/>
      <c r="H974" s="31"/>
      <c r="I974" s="31"/>
      <c r="J974" s="31"/>
      <c r="K974" s="32">
        <f>(2.48*1000)</f>
        <v>2480</v>
      </c>
      <c r="L974" s="33" t="s">
        <v>0</v>
      </c>
      <c r="M974" s="34">
        <f>(2.135*1000)</f>
        <v>2135</v>
      </c>
      <c r="N974" s="31"/>
      <c r="O974" s="31"/>
    </row>
    <row r="975" spans="1:17" hidden="1" x14ac:dyDescent="0.45">
      <c r="A975" s="14" t="s">
        <v>1</v>
      </c>
      <c r="B975" s="14"/>
      <c r="C975" s="14"/>
      <c r="D975" s="14"/>
      <c r="E975" s="14" t="e">
        <f>(width*1000)</f>
        <v>#NAME?</v>
      </c>
      <c r="F975" s="14"/>
      <c r="G975" s="15"/>
      <c r="H975" s="16">
        <f>(2.66*1000)</f>
        <v>2660</v>
      </c>
      <c r="I975" s="16">
        <f>(2.48*1000)</f>
        <v>2480</v>
      </c>
      <c r="J975" s="14" t="e">
        <f>(height*1000)</f>
        <v>#NAME?</v>
      </c>
      <c r="K975" s="16">
        <f>(2.135*1000)</f>
        <v>2135</v>
      </c>
      <c r="L975" s="15"/>
      <c r="M975" s="17">
        <f>(2.345*1000)</f>
        <v>2345</v>
      </c>
      <c r="N975" s="18">
        <v>6.2377000000000002</v>
      </c>
      <c r="O975" s="14"/>
    </row>
    <row r="976" spans="1:17" x14ac:dyDescent="0.45">
      <c r="A976" s="8"/>
      <c r="B976" s="8"/>
      <c r="C976" s="8"/>
      <c r="D976" s="8"/>
      <c r="E976" s="8"/>
      <c r="F976" s="8"/>
      <c r="G976" s="8"/>
      <c r="H976" s="35">
        <v>1</v>
      </c>
      <c r="I976" s="36" t="s">
        <v>43</v>
      </c>
      <c r="J976" s="36"/>
      <c r="K976" s="37">
        <f>IF((H975&gt;0),(H975),IF((I975)&gt;0,(I975),(E975)))</f>
        <v>2660</v>
      </c>
      <c r="L976" s="54" t="s">
        <v>0</v>
      </c>
      <c r="M976" s="38">
        <f>IF((M975&gt;0),(M975),IF((K975)&gt;0,(K975),(J975)))</f>
        <v>2345</v>
      </c>
      <c r="N976" s="39">
        <f>SUM(N973)</f>
        <v>6.2377000000000002</v>
      </c>
      <c r="O976" s="39">
        <f>SUM(O973)</f>
        <v>5.2948000000000004</v>
      </c>
      <c r="Q976" s="8" t="s">
        <v>129</v>
      </c>
    </row>
    <row r="977" spans="1:17" x14ac:dyDescent="0.45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19">
        <f>(2.48*1000)</f>
        <v>2480</v>
      </c>
      <c r="L977" s="53" t="s">
        <v>0</v>
      </c>
      <c r="M977" s="21">
        <f>(2.135*1000)</f>
        <v>2135</v>
      </c>
      <c r="N977" s="8"/>
      <c r="O977" s="8"/>
    </row>
    <row r="978" spans="1:17" hidden="1" x14ac:dyDescent="0.45">
      <c r="A978" s="14" t="s">
        <v>1</v>
      </c>
      <c r="B978" s="14"/>
      <c r="C978" s="14"/>
      <c r="D978" s="14"/>
      <c r="E978" s="14" t="e">
        <f>(width*1000)</f>
        <v>#NAME?</v>
      </c>
      <c r="F978" s="14"/>
      <c r="G978" s="15"/>
      <c r="H978" s="16">
        <f>(3.532*1000)</f>
        <v>3532</v>
      </c>
      <c r="I978" s="16">
        <f>(3.352*1000)</f>
        <v>3352</v>
      </c>
      <c r="J978" s="14" t="e">
        <f>(height*1000)</f>
        <v>#NAME?</v>
      </c>
      <c r="K978" s="16">
        <f>(2.135*1000)</f>
        <v>2135</v>
      </c>
      <c r="L978" s="15"/>
      <c r="M978" s="17">
        <f>(2.645*1000)</f>
        <v>2645</v>
      </c>
      <c r="N978" s="18">
        <v>9.3421000000000003</v>
      </c>
      <c r="O978" s="14"/>
    </row>
    <row r="979" spans="1:17" hidden="1" x14ac:dyDescent="0.45">
      <c r="A979" s="8" t="s">
        <v>85</v>
      </c>
      <c r="B979" s="8"/>
      <c r="C979" s="8"/>
      <c r="D979" s="8"/>
      <c r="E979" s="8"/>
      <c r="F979" s="8"/>
      <c r="G979" s="9"/>
      <c r="H979" s="8" t="s">
        <v>8</v>
      </c>
      <c r="I979" s="8" t="s">
        <v>43</v>
      </c>
      <c r="J979" s="8"/>
      <c r="K979" s="19">
        <f>IF((H978&gt;0),(H978),IF((I978)&gt;0,(I978),(E978)))</f>
        <v>3532</v>
      </c>
      <c r="L979" s="20" t="s">
        <v>0</v>
      </c>
      <c r="M979" s="21">
        <f>IF((M978&gt;0),(M978),IF((K978)&gt;0,(K978),(J978)))</f>
        <v>2645</v>
      </c>
      <c r="N979" s="22">
        <f>IF((N978=""),(O979),IF((N978)&gt;0,(N978),(O979)))</f>
        <v>9.3421000000000003</v>
      </c>
      <c r="O979" s="22">
        <v>7.1565000000000003</v>
      </c>
    </row>
    <row r="980" spans="1:17" hidden="1" x14ac:dyDescent="0.45">
      <c r="A980" s="8"/>
      <c r="B980" s="8"/>
      <c r="C980" s="8"/>
      <c r="D980" s="8"/>
      <c r="E980" s="8"/>
      <c r="F980" s="8"/>
      <c r="G980" s="8"/>
      <c r="H980" s="31"/>
      <c r="I980" s="31"/>
      <c r="J980" s="31"/>
      <c r="K980" s="32">
        <f>(3.352*1000)</f>
        <v>3352</v>
      </c>
      <c r="L980" s="33" t="s">
        <v>0</v>
      </c>
      <c r="M980" s="34">
        <f>(2.135*1000)</f>
        <v>2135</v>
      </c>
      <c r="N980" s="31"/>
      <c r="O980" s="31"/>
    </row>
    <row r="981" spans="1:17" hidden="1" x14ac:dyDescent="0.45">
      <c r="A981" s="14" t="s">
        <v>1</v>
      </c>
      <c r="B981" s="14"/>
      <c r="C981" s="14"/>
      <c r="D981" s="14"/>
      <c r="E981" s="14" t="e">
        <f>(width*1000)</f>
        <v>#NAME?</v>
      </c>
      <c r="F981" s="14"/>
      <c r="G981" s="15"/>
      <c r="H981" s="16">
        <f>(3.532*1000)</f>
        <v>3532</v>
      </c>
      <c r="I981" s="16">
        <f>(3.352*1000)</f>
        <v>3352</v>
      </c>
      <c r="J981" s="14" t="e">
        <f>(height*1000)</f>
        <v>#NAME?</v>
      </c>
      <c r="K981" s="16">
        <f>(2.135*1000)</f>
        <v>2135</v>
      </c>
      <c r="L981" s="15"/>
      <c r="M981" s="17">
        <f>(2.645*1000)</f>
        <v>2645</v>
      </c>
      <c r="N981" s="18">
        <v>9.3421000000000003</v>
      </c>
      <c r="O981" s="14"/>
    </row>
    <row r="982" spans="1:17" x14ac:dyDescent="0.45">
      <c r="A982" s="8"/>
      <c r="B982" s="8"/>
      <c r="C982" s="8"/>
      <c r="D982" s="8"/>
      <c r="E982" s="8"/>
      <c r="F982" s="8"/>
      <c r="G982" s="8"/>
      <c r="H982" s="35">
        <v>1</v>
      </c>
      <c r="I982" s="36" t="s">
        <v>43</v>
      </c>
      <c r="J982" s="36"/>
      <c r="K982" s="37">
        <f>IF((H981&gt;0),(H981),IF((I981)&gt;0,(I981),(E981)))</f>
        <v>3532</v>
      </c>
      <c r="L982" s="54" t="s">
        <v>0</v>
      </c>
      <c r="M982" s="38">
        <f>IF((M981&gt;0),(M981),IF((K981)&gt;0,(K981),(J981)))</f>
        <v>2645</v>
      </c>
      <c r="N982" s="39">
        <f>SUM(N979)</f>
        <v>9.3421000000000003</v>
      </c>
      <c r="O982" s="39">
        <f>SUM(O979)</f>
        <v>7.1565000000000003</v>
      </c>
      <c r="Q982" s="8" t="s">
        <v>126</v>
      </c>
    </row>
    <row r="983" spans="1:17" x14ac:dyDescent="0.45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19">
        <f>(3.352*1000)</f>
        <v>3352</v>
      </c>
      <c r="L983" s="53" t="s">
        <v>0</v>
      </c>
      <c r="M983" s="21">
        <f>(2.135*1000)</f>
        <v>2135</v>
      </c>
      <c r="N983" s="8"/>
      <c r="O983" s="8"/>
    </row>
    <row r="984" spans="1:17" hidden="1" x14ac:dyDescent="0.45">
      <c r="A984" s="14" t="s">
        <v>1</v>
      </c>
      <c r="B984" s="14"/>
      <c r="C984" s="14"/>
      <c r="D984" s="14"/>
      <c r="E984" s="14" t="e">
        <f>(width*1000)</f>
        <v>#NAME?</v>
      </c>
      <c r="F984" s="14"/>
      <c r="G984" s="15"/>
      <c r="H984" s="16">
        <f>(3.532*1000)</f>
        <v>3532</v>
      </c>
      <c r="I984" s="16">
        <f>(3.352*1000)</f>
        <v>3352</v>
      </c>
      <c r="J984" s="14" t="e">
        <f>(height*1000)</f>
        <v>#NAME?</v>
      </c>
      <c r="K984" s="16">
        <f>(2.135*1000)</f>
        <v>2135</v>
      </c>
      <c r="L984" s="15"/>
      <c r="M984" s="17">
        <f>(2.525*1000)</f>
        <v>2525</v>
      </c>
      <c r="N984" s="18">
        <v>8.9183000000000003</v>
      </c>
      <c r="O984" s="14"/>
    </row>
    <row r="985" spans="1:17" hidden="1" x14ac:dyDescent="0.45">
      <c r="A985" s="8" t="s">
        <v>85</v>
      </c>
      <c r="B985" s="8"/>
      <c r="C985" s="8"/>
      <c r="D985" s="8"/>
      <c r="E985" s="8"/>
      <c r="F985" s="8"/>
      <c r="G985" s="9"/>
      <c r="H985" s="8" t="s">
        <v>8</v>
      </c>
      <c r="I985" s="8" t="s">
        <v>43</v>
      </c>
      <c r="J985" s="8"/>
      <c r="K985" s="19">
        <f>IF((H984&gt;0),(H984),IF((I984)&gt;0,(I984),(E984)))</f>
        <v>3532</v>
      </c>
      <c r="L985" s="20" t="s">
        <v>0</v>
      </c>
      <c r="M985" s="21">
        <f>IF((M984&gt;0),(M984),IF((K984)&gt;0,(K984),(J984)))</f>
        <v>2525</v>
      </c>
      <c r="N985" s="22">
        <f>IF((N984=""),(O985),IF((N984)&gt;0,(N984),(O985)))</f>
        <v>8.9183000000000003</v>
      </c>
      <c r="O985" s="22">
        <v>7.1565000000000003</v>
      </c>
    </row>
    <row r="986" spans="1:17" hidden="1" x14ac:dyDescent="0.45">
      <c r="A986" s="8"/>
      <c r="B986" s="8"/>
      <c r="C986" s="8"/>
      <c r="D986" s="8"/>
      <c r="E986" s="8"/>
      <c r="F986" s="8"/>
      <c r="G986" s="8"/>
      <c r="H986" s="31"/>
      <c r="I986" s="31"/>
      <c r="J986" s="31"/>
      <c r="K986" s="32">
        <f>(3.352*1000)</f>
        <v>3352</v>
      </c>
      <c r="L986" s="33" t="s">
        <v>0</v>
      </c>
      <c r="M986" s="34">
        <f>(2.135*1000)</f>
        <v>2135</v>
      </c>
      <c r="N986" s="31"/>
      <c r="O986" s="31"/>
    </row>
    <row r="987" spans="1:17" hidden="1" x14ac:dyDescent="0.45">
      <c r="A987" s="14" t="s">
        <v>1</v>
      </c>
      <c r="B987" s="14"/>
      <c r="C987" s="14"/>
      <c r="D987" s="14"/>
      <c r="E987" s="14" t="e">
        <f>(width*1000)</f>
        <v>#NAME?</v>
      </c>
      <c r="F987" s="14"/>
      <c r="G987" s="15"/>
      <c r="H987" s="16">
        <f>(3.532*1000)</f>
        <v>3532</v>
      </c>
      <c r="I987" s="16">
        <f>(3.352*1000)</f>
        <v>3352</v>
      </c>
      <c r="J987" s="14" t="e">
        <f>(height*1000)</f>
        <v>#NAME?</v>
      </c>
      <c r="K987" s="16">
        <f>(2.135*1000)</f>
        <v>2135</v>
      </c>
      <c r="L987" s="15"/>
      <c r="M987" s="17">
        <f>(2.525*1000)</f>
        <v>2525</v>
      </c>
      <c r="N987" s="18">
        <v>8.9183000000000003</v>
      </c>
      <c r="O987" s="14"/>
    </row>
    <row r="988" spans="1:17" hidden="1" x14ac:dyDescent="0.45">
      <c r="A988" s="8" t="s">
        <v>65</v>
      </c>
      <c r="B988" s="8"/>
      <c r="C988" s="8"/>
      <c r="D988" s="8"/>
      <c r="E988" s="8"/>
      <c r="F988" s="8"/>
      <c r="G988" s="9"/>
      <c r="H988" s="8" t="s">
        <v>8</v>
      </c>
      <c r="I988" s="8" t="s">
        <v>43</v>
      </c>
      <c r="J988" s="8"/>
      <c r="K988" s="19">
        <f>IF((H987&gt;0),(H987),IF((I987)&gt;0,(I987),(E987)))</f>
        <v>3532</v>
      </c>
      <c r="L988" s="20" t="s">
        <v>0</v>
      </c>
      <c r="M988" s="21">
        <f>IF((M987&gt;0),(M987),IF((K987)&gt;0,(K987),(J987)))</f>
        <v>2525</v>
      </c>
      <c r="N988" s="22">
        <f>IF((N987=""),(O988),IF((N987)&gt;0,(N987),(O988)))</f>
        <v>8.9183000000000003</v>
      </c>
      <c r="O988" s="22">
        <v>7.1565000000000003</v>
      </c>
    </row>
    <row r="989" spans="1:17" hidden="1" x14ac:dyDescent="0.45">
      <c r="A989" s="8"/>
      <c r="B989" s="8"/>
      <c r="C989" s="8"/>
      <c r="D989" s="8"/>
      <c r="E989" s="8"/>
      <c r="F989" s="8"/>
      <c r="G989" s="8"/>
      <c r="H989" s="31"/>
      <c r="I989" s="31"/>
      <c r="J989" s="31"/>
      <c r="K989" s="32">
        <f>(3.352*1000)</f>
        <v>3352</v>
      </c>
      <c r="L989" s="33" t="s">
        <v>0</v>
      </c>
      <c r="M989" s="34">
        <f>(2.135*1000)</f>
        <v>2135</v>
      </c>
      <c r="N989" s="31"/>
      <c r="O989" s="31"/>
    </row>
    <row r="990" spans="1:17" hidden="1" x14ac:dyDescent="0.45">
      <c r="A990" s="14" t="s">
        <v>1</v>
      </c>
      <c r="B990" s="14"/>
      <c r="C990" s="14"/>
      <c r="D990" s="14"/>
      <c r="E990" s="14" t="e">
        <f>(width*1000)</f>
        <v>#NAME?</v>
      </c>
      <c r="F990" s="14"/>
      <c r="G990" s="15"/>
      <c r="H990" s="16">
        <f>(3.532*1000)</f>
        <v>3532</v>
      </c>
      <c r="I990" s="16">
        <f>(3.352*1000)</f>
        <v>3352</v>
      </c>
      <c r="J990" s="14" t="e">
        <f>(height*1000)</f>
        <v>#NAME?</v>
      </c>
      <c r="K990" s="16">
        <f>(2.135*1000)</f>
        <v>2135</v>
      </c>
      <c r="L990" s="15"/>
      <c r="M990" s="17">
        <f>(2.525*1000)</f>
        <v>2525</v>
      </c>
      <c r="N990" s="18">
        <v>8.9183000000000003</v>
      </c>
      <c r="O990" s="14"/>
    </row>
    <row r="991" spans="1:17" x14ac:dyDescent="0.45">
      <c r="A991" s="8"/>
      <c r="B991" s="8"/>
      <c r="C991" s="8"/>
      <c r="D991" s="8"/>
      <c r="E991" s="8"/>
      <c r="F991" s="8"/>
      <c r="G991" s="8"/>
      <c r="H991" s="35">
        <v>2</v>
      </c>
      <c r="I991" s="36" t="s">
        <v>43</v>
      </c>
      <c r="J991" s="36"/>
      <c r="K991" s="37">
        <f>IF((H990&gt;0),(H990),IF((I990)&gt;0,(I990),(E990)))</f>
        <v>3532</v>
      </c>
      <c r="L991" s="54" t="s">
        <v>0</v>
      </c>
      <c r="M991" s="38">
        <f>IF((M990&gt;0),(M990),IF((K990)&gt;0,(K990),(J990)))</f>
        <v>2525</v>
      </c>
      <c r="N991" s="39">
        <f>SUM(N985,N988)</f>
        <v>17.836600000000001</v>
      </c>
      <c r="O991" s="39">
        <f>SUM(O985,O988)</f>
        <v>14.313000000000001</v>
      </c>
      <c r="Q991" s="8" t="s">
        <v>128</v>
      </c>
    </row>
    <row r="992" spans="1:17" x14ac:dyDescent="0.45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19">
        <f>(3.352*1000)</f>
        <v>3352</v>
      </c>
      <c r="L992" s="53" t="s">
        <v>0</v>
      </c>
      <c r="M992" s="21">
        <f>(2.135*1000)</f>
        <v>2135</v>
      </c>
      <c r="N992" s="8"/>
      <c r="O992" s="8"/>
    </row>
    <row r="993" spans="1:17" hidden="1" x14ac:dyDescent="0.45">
      <c r="A993" s="14" t="s">
        <v>1</v>
      </c>
      <c r="B993" s="14"/>
      <c r="C993" s="14"/>
      <c r="D993" s="14"/>
      <c r="E993" s="14" t="e">
        <f>(width*1000)</f>
        <v>#NAME?</v>
      </c>
      <c r="F993" s="14"/>
      <c r="G993" s="15"/>
      <c r="H993" s="16">
        <f>(4.25*1000)</f>
        <v>4250</v>
      </c>
      <c r="I993" s="16">
        <f>(4.07*1000)</f>
        <v>4070.0000000000005</v>
      </c>
      <c r="J993" s="14" t="e">
        <f>(height*1000)</f>
        <v>#NAME?</v>
      </c>
      <c r="K993" s="16">
        <f>(2.135*1000)</f>
        <v>2135</v>
      </c>
      <c r="L993" s="15"/>
      <c r="M993" s="17">
        <f>(2.645*1000)</f>
        <v>2645</v>
      </c>
      <c r="N993" s="18">
        <v>11.241300000000001</v>
      </c>
      <c r="O993" s="14"/>
    </row>
    <row r="994" spans="1:17" hidden="1" x14ac:dyDescent="0.45">
      <c r="A994" s="8" t="s">
        <v>55</v>
      </c>
      <c r="B994" s="8"/>
      <c r="C994" s="8"/>
      <c r="D994" s="8"/>
      <c r="E994" s="8"/>
      <c r="F994" s="8"/>
      <c r="G994" s="9"/>
      <c r="H994" s="8" t="s">
        <v>8</v>
      </c>
      <c r="I994" s="8" t="s">
        <v>43</v>
      </c>
      <c r="J994" s="8"/>
      <c r="K994" s="19">
        <f>IF((H993&gt;0),(H993),IF((I993)&gt;0,(I993),(E993)))</f>
        <v>4250</v>
      </c>
      <c r="L994" s="20" t="s">
        <v>0</v>
      </c>
      <c r="M994" s="21">
        <f>IF((M993&gt;0),(M993),IF((K993)&gt;0,(K993),(J993)))</f>
        <v>2645</v>
      </c>
      <c r="N994" s="22">
        <f>IF((N993=""),(O994),IF((N993)&gt;0,(N993),(O994)))</f>
        <v>11.241300000000001</v>
      </c>
      <c r="O994" s="22">
        <v>8.6895000000000007</v>
      </c>
    </row>
    <row r="995" spans="1:17" hidden="1" x14ac:dyDescent="0.45">
      <c r="A995" s="8"/>
      <c r="B995" s="8"/>
      <c r="C995" s="8"/>
      <c r="D995" s="8"/>
      <c r="E995" s="8"/>
      <c r="F995" s="8"/>
      <c r="G995" s="8"/>
      <c r="H995" s="31"/>
      <c r="I995" s="31"/>
      <c r="J995" s="31"/>
      <c r="K995" s="32">
        <f>(4.07*1000)</f>
        <v>4070.0000000000005</v>
      </c>
      <c r="L995" s="33" t="s">
        <v>0</v>
      </c>
      <c r="M995" s="34">
        <f>(2.135*1000)</f>
        <v>2135</v>
      </c>
      <c r="N995" s="31"/>
      <c r="O995" s="31"/>
    </row>
    <row r="996" spans="1:17" hidden="1" x14ac:dyDescent="0.45">
      <c r="A996" s="14" t="s">
        <v>1</v>
      </c>
      <c r="B996" s="14"/>
      <c r="C996" s="14"/>
      <c r="D996" s="14"/>
      <c r="E996" s="14" t="e">
        <f>(width*1000)</f>
        <v>#NAME?</v>
      </c>
      <c r="F996" s="14"/>
      <c r="G996" s="15"/>
      <c r="H996" s="16">
        <f>(4.25*1000)</f>
        <v>4250</v>
      </c>
      <c r="I996" s="16">
        <f>(4.07*1000)</f>
        <v>4070.0000000000005</v>
      </c>
      <c r="J996" s="14" t="e">
        <f>(height*1000)</f>
        <v>#NAME?</v>
      </c>
      <c r="K996" s="16">
        <f>(2.135*1000)</f>
        <v>2135</v>
      </c>
      <c r="L996" s="15"/>
      <c r="M996" s="17">
        <f>(2.645*1000)</f>
        <v>2645</v>
      </c>
      <c r="N996" s="18">
        <v>11.241300000000001</v>
      </c>
      <c r="O996" s="14"/>
    </row>
    <row r="997" spans="1:17" x14ac:dyDescent="0.45">
      <c r="A997" s="8"/>
      <c r="B997" s="8"/>
      <c r="C997" s="8"/>
      <c r="D997" s="8"/>
      <c r="E997" s="8"/>
      <c r="F997" s="8"/>
      <c r="G997" s="8"/>
      <c r="H997" s="35">
        <v>1</v>
      </c>
      <c r="I997" s="36" t="s">
        <v>43</v>
      </c>
      <c r="J997" s="36"/>
      <c r="K997" s="37">
        <f>IF((H996&gt;0),(H996),IF((I996)&gt;0,(I996),(E996)))</f>
        <v>4250</v>
      </c>
      <c r="L997" s="54" t="s">
        <v>0</v>
      </c>
      <c r="M997" s="38">
        <f>IF((M996&gt;0),(M996),IF((K996)&gt;0,(K996),(J996)))</f>
        <v>2645</v>
      </c>
      <c r="N997" s="39">
        <f>SUM(N994)</f>
        <v>11.241300000000001</v>
      </c>
      <c r="O997" s="39">
        <f>SUM(O994)</f>
        <v>8.6895000000000007</v>
      </c>
      <c r="Q997" s="8" t="s">
        <v>126</v>
      </c>
    </row>
    <row r="998" spans="1:17" x14ac:dyDescent="0.45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19">
        <f>(4.07*1000)</f>
        <v>4070.0000000000005</v>
      </c>
      <c r="L998" s="53" t="s">
        <v>0</v>
      </c>
      <c r="M998" s="21">
        <f>(2.135*1000)</f>
        <v>2135</v>
      </c>
      <c r="N998" s="8"/>
      <c r="O998" s="8"/>
    </row>
    <row r="999" spans="1:17" hidden="1" x14ac:dyDescent="0.45">
      <c r="A999" s="14" t="s">
        <v>1</v>
      </c>
      <c r="B999" s="14"/>
      <c r="C999" s="14"/>
      <c r="D999" s="14"/>
      <c r="E999" s="14" t="e">
        <f>(width*1000)</f>
        <v>#NAME?</v>
      </c>
      <c r="F999" s="14"/>
      <c r="G999" s="15"/>
      <c r="H999" s="16">
        <f>(4.25*1000)</f>
        <v>4250</v>
      </c>
      <c r="I999" s="16">
        <f>(4.07*1000)</f>
        <v>4070.0000000000005</v>
      </c>
      <c r="J999" s="14" t="e">
        <f>(height*1000)</f>
        <v>#NAME?</v>
      </c>
      <c r="K999" s="16">
        <f>(2.135*1000)</f>
        <v>2135</v>
      </c>
      <c r="L999" s="15"/>
      <c r="M999" s="17">
        <f>(2.525*1000)</f>
        <v>2525</v>
      </c>
      <c r="N999" s="18">
        <v>10.731199999999999</v>
      </c>
      <c r="O999" s="14"/>
    </row>
    <row r="1000" spans="1:17" hidden="1" x14ac:dyDescent="0.45">
      <c r="A1000" s="8" t="s">
        <v>68</v>
      </c>
      <c r="B1000" s="8"/>
      <c r="C1000" s="8"/>
      <c r="D1000" s="8"/>
      <c r="E1000" s="8"/>
      <c r="F1000" s="8"/>
      <c r="G1000" s="9"/>
      <c r="H1000" s="8" t="s">
        <v>8</v>
      </c>
      <c r="I1000" s="8" t="s">
        <v>43</v>
      </c>
      <c r="J1000" s="8"/>
      <c r="K1000" s="19">
        <f>IF((H999&gt;0),(H999),IF((I999)&gt;0,(I999),(E999)))</f>
        <v>4250</v>
      </c>
      <c r="L1000" s="20" t="s">
        <v>0</v>
      </c>
      <c r="M1000" s="21">
        <f>IF((M999&gt;0),(M999),IF((K999)&gt;0,(K999),(J999)))</f>
        <v>2525</v>
      </c>
      <c r="N1000" s="22">
        <f>IF((N999=""),(O1000),IF((N999)&gt;0,(N999),(O1000)))</f>
        <v>10.731199999999999</v>
      </c>
      <c r="O1000" s="22">
        <v>8.6895000000000007</v>
      </c>
    </row>
    <row r="1001" spans="1:17" hidden="1" x14ac:dyDescent="0.45">
      <c r="A1001" s="8"/>
      <c r="B1001" s="8"/>
      <c r="C1001" s="8"/>
      <c r="D1001" s="8"/>
      <c r="E1001" s="8"/>
      <c r="F1001" s="8"/>
      <c r="G1001" s="8"/>
      <c r="H1001" s="31"/>
      <c r="I1001" s="31"/>
      <c r="J1001" s="31"/>
      <c r="K1001" s="32">
        <f>(4.07*1000)</f>
        <v>4070.0000000000005</v>
      </c>
      <c r="L1001" s="33" t="s">
        <v>0</v>
      </c>
      <c r="M1001" s="34">
        <f>(2.135*1000)</f>
        <v>2135</v>
      </c>
      <c r="N1001" s="31"/>
      <c r="O1001" s="31"/>
    </row>
    <row r="1002" spans="1:17" hidden="1" x14ac:dyDescent="0.45">
      <c r="A1002" s="14" t="s">
        <v>1</v>
      </c>
      <c r="B1002" s="14"/>
      <c r="C1002" s="14"/>
      <c r="D1002" s="14"/>
      <c r="E1002" s="14" t="e">
        <f>(width*1000)</f>
        <v>#NAME?</v>
      </c>
      <c r="F1002" s="14"/>
      <c r="G1002" s="15"/>
      <c r="H1002" s="16">
        <f>(4.25*1000)</f>
        <v>4250</v>
      </c>
      <c r="I1002" s="16">
        <f>(4.07*1000)</f>
        <v>4070.0000000000005</v>
      </c>
      <c r="J1002" s="14" t="e">
        <f>(height*1000)</f>
        <v>#NAME?</v>
      </c>
      <c r="K1002" s="16">
        <f>(2.135*1000)</f>
        <v>2135</v>
      </c>
      <c r="L1002" s="15"/>
      <c r="M1002" s="17">
        <f>(2.525*1000)</f>
        <v>2525</v>
      </c>
      <c r="N1002" s="18">
        <v>10.731199999999999</v>
      </c>
      <c r="O1002" s="14"/>
    </row>
    <row r="1003" spans="1:17" hidden="1" x14ac:dyDescent="0.45">
      <c r="A1003" s="8" t="s">
        <v>68</v>
      </c>
      <c r="B1003" s="8"/>
      <c r="C1003" s="8"/>
      <c r="D1003" s="8"/>
      <c r="E1003" s="8"/>
      <c r="F1003" s="8"/>
      <c r="G1003" s="9"/>
      <c r="H1003" s="8" t="s">
        <v>8</v>
      </c>
      <c r="I1003" s="8" t="s">
        <v>43</v>
      </c>
      <c r="J1003" s="8"/>
      <c r="K1003" s="19">
        <f>IF((H1002&gt;0),(H1002),IF((I1002)&gt;0,(I1002),(E1002)))</f>
        <v>4250</v>
      </c>
      <c r="L1003" s="20" t="s">
        <v>0</v>
      </c>
      <c r="M1003" s="21">
        <f>IF((M1002&gt;0),(M1002),IF((K1002)&gt;0,(K1002),(J1002)))</f>
        <v>2525</v>
      </c>
      <c r="N1003" s="22">
        <f>IF((N1002=""),(O1003),IF((N1002)&gt;0,(N1002),(O1003)))</f>
        <v>10.731199999999999</v>
      </c>
      <c r="O1003" s="22">
        <v>8.6895000000000007</v>
      </c>
    </row>
    <row r="1004" spans="1:17" hidden="1" x14ac:dyDescent="0.45">
      <c r="A1004" s="8"/>
      <c r="B1004" s="8"/>
      <c r="C1004" s="8"/>
      <c r="D1004" s="8"/>
      <c r="E1004" s="8"/>
      <c r="F1004" s="8"/>
      <c r="G1004" s="8"/>
      <c r="H1004" s="31"/>
      <c r="I1004" s="31"/>
      <c r="J1004" s="31"/>
      <c r="K1004" s="32">
        <f>(4.07*1000)</f>
        <v>4070.0000000000005</v>
      </c>
      <c r="L1004" s="33" t="s">
        <v>0</v>
      </c>
      <c r="M1004" s="34">
        <f>(2.135*1000)</f>
        <v>2135</v>
      </c>
      <c r="N1004" s="31"/>
      <c r="O1004" s="31"/>
    </row>
    <row r="1005" spans="1:17" hidden="1" x14ac:dyDescent="0.45">
      <c r="A1005" s="14" t="s">
        <v>1</v>
      </c>
      <c r="B1005" s="14"/>
      <c r="C1005" s="14"/>
      <c r="D1005" s="14"/>
      <c r="E1005" s="14" t="e">
        <f>(width*1000)</f>
        <v>#NAME?</v>
      </c>
      <c r="F1005" s="14"/>
      <c r="G1005" s="15"/>
      <c r="H1005" s="16">
        <f>(4.25*1000)</f>
        <v>4250</v>
      </c>
      <c r="I1005" s="16">
        <f>(4.07*1000)</f>
        <v>4070.0000000000005</v>
      </c>
      <c r="J1005" s="14" t="e">
        <f>(height*1000)</f>
        <v>#NAME?</v>
      </c>
      <c r="K1005" s="16">
        <f>(2.135*1000)</f>
        <v>2135</v>
      </c>
      <c r="L1005" s="15"/>
      <c r="M1005" s="17">
        <f>(2.525*1000)</f>
        <v>2525</v>
      </c>
      <c r="N1005" s="18">
        <v>10.731199999999999</v>
      </c>
      <c r="O1005" s="14"/>
    </row>
    <row r="1006" spans="1:17" x14ac:dyDescent="0.45">
      <c r="A1006" s="8"/>
      <c r="B1006" s="8"/>
      <c r="C1006" s="8"/>
      <c r="D1006" s="8"/>
      <c r="E1006" s="8"/>
      <c r="F1006" s="8"/>
      <c r="G1006" s="8"/>
      <c r="H1006" s="35">
        <v>2</v>
      </c>
      <c r="I1006" s="36" t="s">
        <v>43</v>
      </c>
      <c r="J1006" s="36"/>
      <c r="K1006" s="37">
        <f>IF((H1005&gt;0),(H1005),IF((I1005)&gt;0,(I1005),(E1005)))</f>
        <v>4250</v>
      </c>
      <c r="L1006" s="54" t="s">
        <v>0</v>
      </c>
      <c r="M1006" s="38">
        <f>IF((M1005&gt;0),(M1005),IF((K1005)&gt;0,(K1005),(J1005)))</f>
        <v>2525</v>
      </c>
      <c r="N1006" s="39">
        <f>SUM(N1000,N1003)</f>
        <v>21.462399999999999</v>
      </c>
      <c r="O1006" s="39">
        <f>SUM(O1000,O1003)</f>
        <v>17.379000000000001</v>
      </c>
      <c r="Q1006" s="8" t="s">
        <v>128</v>
      </c>
    </row>
    <row r="1007" spans="1:17" x14ac:dyDescent="0.45">
      <c r="A1007" s="8"/>
      <c r="B1007" s="8"/>
      <c r="C1007" s="8"/>
      <c r="D1007" s="8"/>
      <c r="E1007" s="8"/>
      <c r="F1007" s="8"/>
      <c r="G1007" s="8"/>
      <c r="H1007" s="8"/>
      <c r="I1007" s="8"/>
      <c r="J1007" s="8"/>
      <c r="K1007" s="19">
        <f>(4.07*1000)</f>
        <v>4070.0000000000005</v>
      </c>
      <c r="L1007" s="53" t="s">
        <v>0</v>
      </c>
      <c r="M1007" s="21">
        <f>(2.135*1000)</f>
        <v>2135</v>
      </c>
      <c r="N1007" s="8"/>
      <c r="O1007" s="8"/>
    </row>
    <row r="1008" spans="1:17" hidden="1" x14ac:dyDescent="0.45">
      <c r="A1008" s="14" t="s">
        <v>1</v>
      </c>
      <c r="B1008" s="14"/>
      <c r="C1008" s="14"/>
      <c r="D1008" s="14"/>
      <c r="E1008" s="14" t="e">
        <f>(width*1000)</f>
        <v>#NAME?</v>
      </c>
      <c r="F1008" s="14"/>
      <c r="G1008" s="15"/>
      <c r="H1008" s="16">
        <f>(5.06*1000)</f>
        <v>5060</v>
      </c>
      <c r="I1008" s="16">
        <f>(4.88*1000)</f>
        <v>4880</v>
      </c>
      <c r="J1008" s="14" t="e">
        <f>(height*1000)</f>
        <v>#NAME?</v>
      </c>
      <c r="K1008" s="16">
        <f>(2.135*1000)</f>
        <v>2135</v>
      </c>
      <c r="L1008" s="15"/>
      <c r="M1008" s="17">
        <f>(2.645*1000)</f>
        <v>2645</v>
      </c>
      <c r="N1008" s="18">
        <v>13.383699999999999</v>
      </c>
      <c r="O1008" s="14"/>
    </row>
    <row r="1009" spans="1:17" hidden="1" x14ac:dyDescent="0.45">
      <c r="A1009" s="8" t="s">
        <v>40</v>
      </c>
      <c r="B1009" s="8"/>
      <c r="C1009" s="8"/>
      <c r="D1009" s="8"/>
      <c r="E1009" s="8"/>
      <c r="F1009" s="8"/>
      <c r="G1009" s="9"/>
      <c r="H1009" s="8" t="s">
        <v>8</v>
      </c>
      <c r="I1009" s="8" t="s">
        <v>43</v>
      </c>
      <c r="J1009" s="8"/>
      <c r="K1009" s="19">
        <f>IF((H1008&gt;0),(H1008),IF((I1008)&gt;0,(I1008),(E1008)))</f>
        <v>5060</v>
      </c>
      <c r="L1009" s="20" t="s">
        <v>0</v>
      </c>
      <c r="M1009" s="21">
        <f>IF((M1008&gt;0),(M1008),IF((K1008)&gt;0,(K1008),(J1008)))</f>
        <v>2645</v>
      </c>
      <c r="N1009" s="22">
        <f>IF((N1008=""),(O1009),IF((N1008)&gt;0,(N1008),(O1009)))</f>
        <v>13.383699999999999</v>
      </c>
      <c r="O1009" s="22">
        <v>10.418799999999999</v>
      </c>
    </row>
    <row r="1010" spans="1:17" hidden="1" x14ac:dyDescent="0.45">
      <c r="A1010" s="8"/>
      <c r="B1010" s="8"/>
      <c r="C1010" s="8"/>
      <c r="D1010" s="8"/>
      <c r="E1010" s="8"/>
      <c r="F1010" s="8"/>
      <c r="G1010" s="8"/>
      <c r="H1010" s="31"/>
      <c r="I1010" s="31"/>
      <c r="J1010" s="31"/>
      <c r="K1010" s="32">
        <f>(4.88*1000)</f>
        <v>4880</v>
      </c>
      <c r="L1010" s="33" t="s">
        <v>0</v>
      </c>
      <c r="M1010" s="34">
        <f>(2.135*1000)</f>
        <v>2135</v>
      </c>
      <c r="N1010" s="31"/>
      <c r="O1010" s="31"/>
    </row>
    <row r="1011" spans="1:17" hidden="1" x14ac:dyDescent="0.45">
      <c r="A1011" s="14" t="s">
        <v>1</v>
      </c>
      <c r="B1011" s="14"/>
      <c r="C1011" s="14"/>
      <c r="D1011" s="14"/>
      <c r="E1011" s="14" t="e">
        <f>(width*1000)</f>
        <v>#NAME?</v>
      </c>
      <c r="F1011" s="14"/>
      <c r="G1011" s="15"/>
      <c r="H1011" s="16">
        <f>(5.06*1000)</f>
        <v>5060</v>
      </c>
      <c r="I1011" s="16">
        <f>(4.88*1000)</f>
        <v>4880</v>
      </c>
      <c r="J1011" s="14" t="e">
        <f>(height*1000)</f>
        <v>#NAME?</v>
      </c>
      <c r="K1011" s="16">
        <f>(2.135*1000)</f>
        <v>2135</v>
      </c>
      <c r="L1011" s="15"/>
      <c r="M1011" s="17">
        <f>(2.645*1000)</f>
        <v>2645</v>
      </c>
      <c r="N1011" s="18">
        <v>13.383699999999999</v>
      </c>
      <c r="O1011" s="14"/>
    </row>
    <row r="1012" spans="1:17" x14ac:dyDescent="0.45">
      <c r="A1012" s="8"/>
      <c r="B1012" s="8"/>
      <c r="C1012" s="8"/>
      <c r="D1012" s="8"/>
      <c r="E1012" s="8"/>
      <c r="F1012" s="8"/>
      <c r="G1012" s="8"/>
      <c r="H1012" s="35">
        <v>1</v>
      </c>
      <c r="I1012" s="36" t="s">
        <v>43</v>
      </c>
      <c r="J1012" s="36"/>
      <c r="K1012" s="37">
        <f>IF((H1011&gt;0),(H1011),IF((I1011)&gt;0,(I1011),(E1011)))</f>
        <v>5060</v>
      </c>
      <c r="L1012" s="54" t="s">
        <v>0</v>
      </c>
      <c r="M1012" s="38">
        <f>IF((M1011&gt;0),(M1011),IF((K1011)&gt;0,(K1011),(J1011)))</f>
        <v>2645</v>
      </c>
      <c r="N1012" s="39">
        <f>SUM(N1009)</f>
        <v>13.383699999999999</v>
      </c>
      <c r="O1012" s="39">
        <f>SUM(O1009)</f>
        <v>10.418799999999999</v>
      </c>
      <c r="Q1012" s="8" t="s">
        <v>126</v>
      </c>
    </row>
    <row r="1013" spans="1:17" x14ac:dyDescent="0.45">
      <c r="A1013" s="8"/>
      <c r="B1013" s="8"/>
      <c r="C1013" s="8"/>
      <c r="D1013" s="8"/>
      <c r="E1013" s="8"/>
      <c r="F1013" s="8"/>
      <c r="G1013" s="8"/>
      <c r="H1013" s="8"/>
      <c r="I1013" s="8"/>
      <c r="J1013" s="8"/>
      <c r="K1013" s="19">
        <f>(4.88*1000)</f>
        <v>4880</v>
      </c>
      <c r="L1013" s="53" t="s">
        <v>0</v>
      </c>
      <c r="M1013" s="21">
        <f>(2.135*1000)</f>
        <v>2135</v>
      </c>
      <c r="N1013" s="8"/>
      <c r="O1013" s="8"/>
    </row>
    <row r="1014" spans="1:17" hidden="1" x14ac:dyDescent="0.45">
      <c r="A1014" s="14" t="s">
        <v>1</v>
      </c>
      <c r="B1014" s="14"/>
      <c r="C1014" s="14"/>
      <c r="D1014" s="14"/>
      <c r="E1014" s="14" t="e">
        <f>(width*1000)</f>
        <v>#NAME?</v>
      </c>
      <c r="F1014" s="14"/>
      <c r="G1014" s="15"/>
      <c r="H1014" s="16">
        <f>(5.06*1000)</f>
        <v>5060</v>
      </c>
      <c r="I1014" s="16">
        <f>(4.88*1000)</f>
        <v>4880</v>
      </c>
      <c r="J1014" s="14" t="e">
        <f>(height*1000)</f>
        <v>#NAME?</v>
      </c>
      <c r="K1014" s="16">
        <f>(2.135*1000)</f>
        <v>2135</v>
      </c>
      <c r="L1014" s="15"/>
      <c r="M1014" s="17">
        <f>(2.525*1000)</f>
        <v>2525</v>
      </c>
      <c r="N1014" s="18">
        <v>12.7765</v>
      </c>
      <c r="O1014" s="14"/>
    </row>
    <row r="1015" spans="1:17" hidden="1" x14ac:dyDescent="0.45">
      <c r="A1015" s="8" t="s">
        <v>51</v>
      </c>
      <c r="B1015" s="8"/>
      <c r="C1015" s="8"/>
      <c r="D1015" s="8"/>
      <c r="E1015" s="8"/>
      <c r="F1015" s="8"/>
      <c r="G1015" s="9"/>
      <c r="H1015" s="8" t="s">
        <v>8</v>
      </c>
      <c r="I1015" s="8" t="s">
        <v>43</v>
      </c>
      <c r="J1015" s="8"/>
      <c r="K1015" s="19">
        <f>IF((H1014&gt;0),(H1014),IF((I1014)&gt;0,(I1014),(E1014)))</f>
        <v>5060</v>
      </c>
      <c r="L1015" s="20" t="s">
        <v>0</v>
      </c>
      <c r="M1015" s="21">
        <f>IF((M1014&gt;0),(M1014),IF((K1014)&gt;0,(K1014),(J1014)))</f>
        <v>2525</v>
      </c>
      <c r="N1015" s="22">
        <f>IF((N1014=""),(O1015),IF((N1014)&gt;0,(N1014),(O1015)))</f>
        <v>12.7765</v>
      </c>
      <c r="O1015" s="22">
        <v>10.418799999999999</v>
      </c>
    </row>
    <row r="1016" spans="1:17" hidden="1" x14ac:dyDescent="0.45">
      <c r="A1016" s="8"/>
      <c r="B1016" s="8"/>
      <c r="C1016" s="8"/>
      <c r="D1016" s="8"/>
      <c r="E1016" s="8"/>
      <c r="F1016" s="8"/>
      <c r="G1016" s="8"/>
      <c r="H1016" s="31"/>
      <c r="I1016" s="31"/>
      <c r="J1016" s="31"/>
      <c r="K1016" s="32">
        <f>(4.88*1000)</f>
        <v>4880</v>
      </c>
      <c r="L1016" s="33" t="s">
        <v>0</v>
      </c>
      <c r="M1016" s="34">
        <f>(2.135*1000)</f>
        <v>2135</v>
      </c>
      <c r="N1016" s="31"/>
      <c r="O1016" s="31"/>
    </row>
    <row r="1017" spans="1:17" hidden="1" x14ac:dyDescent="0.45">
      <c r="A1017" s="14" t="s">
        <v>1</v>
      </c>
      <c r="B1017" s="14"/>
      <c r="C1017" s="14"/>
      <c r="D1017" s="14"/>
      <c r="E1017" s="14" t="e">
        <f>(width*1000)</f>
        <v>#NAME?</v>
      </c>
      <c r="F1017" s="14"/>
      <c r="G1017" s="15"/>
      <c r="H1017" s="16">
        <f>(5.06*1000)</f>
        <v>5060</v>
      </c>
      <c r="I1017" s="16">
        <f>(4.88*1000)</f>
        <v>4880</v>
      </c>
      <c r="J1017" s="14" t="e">
        <f>(height*1000)</f>
        <v>#NAME?</v>
      </c>
      <c r="K1017" s="16">
        <f>(2.135*1000)</f>
        <v>2135</v>
      </c>
      <c r="L1017" s="15"/>
      <c r="M1017" s="17">
        <f>(2.525*1000)</f>
        <v>2525</v>
      </c>
      <c r="N1017" s="18">
        <v>12.7765</v>
      </c>
      <c r="O1017" s="14"/>
    </row>
    <row r="1018" spans="1:17" hidden="1" x14ac:dyDescent="0.45">
      <c r="A1018" s="8" t="s">
        <v>40</v>
      </c>
      <c r="B1018" s="8"/>
      <c r="C1018" s="8"/>
      <c r="D1018" s="8"/>
      <c r="E1018" s="8"/>
      <c r="F1018" s="8"/>
      <c r="G1018" s="9"/>
      <c r="H1018" s="8" t="s">
        <v>8</v>
      </c>
      <c r="I1018" s="8" t="s">
        <v>43</v>
      </c>
      <c r="J1018" s="8"/>
      <c r="K1018" s="19">
        <f>IF((H1017&gt;0),(H1017),IF((I1017)&gt;0,(I1017),(E1017)))</f>
        <v>5060</v>
      </c>
      <c r="L1018" s="20" t="s">
        <v>0</v>
      </c>
      <c r="M1018" s="21">
        <f>IF((M1017&gt;0),(M1017),IF((K1017)&gt;0,(K1017),(J1017)))</f>
        <v>2525</v>
      </c>
      <c r="N1018" s="22">
        <f>IF((N1017=""),(O1018),IF((N1017)&gt;0,(N1017),(O1018)))</f>
        <v>12.7765</v>
      </c>
      <c r="O1018" s="22">
        <v>10.418799999999999</v>
      </c>
    </row>
    <row r="1019" spans="1:17" hidden="1" x14ac:dyDescent="0.45">
      <c r="A1019" s="8"/>
      <c r="B1019" s="8"/>
      <c r="C1019" s="8"/>
      <c r="D1019" s="8"/>
      <c r="E1019" s="8"/>
      <c r="F1019" s="8"/>
      <c r="G1019" s="8"/>
      <c r="H1019" s="31"/>
      <c r="I1019" s="31"/>
      <c r="J1019" s="31"/>
      <c r="K1019" s="32">
        <f>(4.88*1000)</f>
        <v>4880</v>
      </c>
      <c r="L1019" s="33" t="s">
        <v>0</v>
      </c>
      <c r="M1019" s="34">
        <f>(2.135*1000)</f>
        <v>2135</v>
      </c>
      <c r="N1019" s="31"/>
      <c r="O1019" s="31"/>
    </row>
    <row r="1020" spans="1:17" hidden="1" x14ac:dyDescent="0.45">
      <c r="A1020" s="14" t="s">
        <v>1</v>
      </c>
      <c r="B1020" s="14"/>
      <c r="C1020" s="14"/>
      <c r="D1020" s="14"/>
      <c r="E1020" s="14" t="e">
        <f>(width*1000)</f>
        <v>#NAME?</v>
      </c>
      <c r="F1020" s="14"/>
      <c r="G1020" s="15"/>
      <c r="H1020" s="16">
        <f>(5.06*1000)</f>
        <v>5060</v>
      </c>
      <c r="I1020" s="16">
        <f>(4.88*1000)</f>
        <v>4880</v>
      </c>
      <c r="J1020" s="14" t="e">
        <f>(height*1000)</f>
        <v>#NAME?</v>
      </c>
      <c r="K1020" s="16">
        <f>(2.135*1000)</f>
        <v>2135</v>
      </c>
      <c r="L1020" s="15"/>
      <c r="M1020" s="17">
        <f>(2.525*1000)</f>
        <v>2525</v>
      </c>
      <c r="N1020" s="18">
        <v>12.7765</v>
      </c>
      <c r="O1020" s="14"/>
    </row>
    <row r="1021" spans="1:17" x14ac:dyDescent="0.45">
      <c r="A1021" s="8"/>
      <c r="B1021" s="8"/>
      <c r="C1021" s="8"/>
      <c r="D1021" s="8"/>
      <c r="E1021" s="8"/>
      <c r="F1021" s="8"/>
      <c r="G1021" s="8"/>
      <c r="H1021" s="35">
        <v>2</v>
      </c>
      <c r="I1021" s="36" t="s">
        <v>43</v>
      </c>
      <c r="J1021" s="36"/>
      <c r="K1021" s="37">
        <f>IF((H1020&gt;0),(H1020),IF((I1020)&gt;0,(I1020),(E1020)))</f>
        <v>5060</v>
      </c>
      <c r="L1021" s="54" t="s">
        <v>0</v>
      </c>
      <c r="M1021" s="38">
        <f>IF((M1020&gt;0),(M1020),IF((K1020)&gt;0,(K1020),(J1020)))</f>
        <v>2525</v>
      </c>
      <c r="N1021" s="39">
        <f>SUM(N1015,N1018)</f>
        <v>25.553000000000001</v>
      </c>
      <c r="O1021" s="39">
        <f>SUM(O1015,O1018)</f>
        <v>20.837599999999998</v>
      </c>
      <c r="Q1021" s="8" t="s">
        <v>128</v>
      </c>
    </row>
    <row r="1022" spans="1:17" x14ac:dyDescent="0.45">
      <c r="A1022" s="8"/>
      <c r="B1022" s="8"/>
      <c r="C1022" s="8"/>
      <c r="D1022" s="8"/>
      <c r="E1022" s="8"/>
      <c r="F1022" s="8"/>
      <c r="G1022" s="8"/>
      <c r="H1022" s="8"/>
      <c r="I1022" s="8"/>
      <c r="J1022" s="8"/>
      <c r="K1022" s="19">
        <f>(4.88*1000)</f>
        <v>4880</v>
      </c>
      <c r="L1022" s="53" t="s">
        <v>0</v>
      </c>
      <c r="M1022" s="21">
        <f>(2.135*1000)</f>
        <v>2135</v>
      </c>
      <c r="N1022" s="8"/>
      <c r="O1022" s="8"/>
    </row>
    <row r="1023" spans="1:17" hidden="1" x14ac:dyDescent="0.45">
      <c r="A1023" s="14" t="s">
        <v>1</v>
      </c>
      <c r="B1023" s="14"/>
      <c r="C1023" s="14"/>
      <c r="D1023" s="14"/>
      <c r="E1023" s="14" t="e">
        <f>(width*1000)</f>
        <v>#NAME?</v>
      </c>
      <c r="F1023" s="14"/>
      <c r="G1023" s="15"/>
      <c r="H1023" s="16">
        <f>(3.27*1000)</f>
        <v>3270</v>
      </c>
      <c r="I1023" s="16">
        <f>(3.09*1000)</f>
        <v>3090</v>
      </c>
      <c r="J1023" s="14" t="e">
        <f>(height*1000)</f>
        <v>#NAME?</v>
      </c>
      <c r="K1023" s="16">
        <f>(3.08*1000)</f>
        <v>3080</v>
      </c>
      <c r="L1023" s="15"/>
      <c r="M1023" s="17">
        <f>(3.25*1000)</f>
        <v>3250</v>
      </c>
      <c r="N1023" s="18">
        <v>10.6275</v>
      </c>
      <c r="O1023" s="14"/>
    </row>
    <row r="1024" spans="1:17" hidden="1" x14ac:dyDescent="0.45">
      <c r="A1024" s="8" t="s">
        <v>40</v>
      </c>
      <c r="B1024" s="8"/>
      <c r="C1024" s="8"/>
      <c r="D1024" s="8"/>
      <c r="E1024" s="8"/>
      <c r="F1024" s="8"/>
      <c r="G1024" s="9"/>
      <c r="H1024" s="8" t="s">
        <v>8</v>
      </c>
      <c r="I1024" s="8" t="s">
        <v>31</v>
      </c>
      <c r="J1024" s="8"/>
      <c r="K1024" s="19">
        <f>IF((H1023&gt;0),(H1023),IF((I1023)&gt;0,(I1023),(E1023)))</f>
        <v>3270</v>
      </c>
      <c r="L1024" s="20" t="s">
        <v>0</v>
      </c>
      <c r="M1024" s="21">
        <f>IF((M1023&gt;0),(M1023),IF((K1023)&gt;0,(K1023),(J1023)))</f>
        <v>3250</v>
      </c>
      <c r="N1024" s="22">
        <f>IF((N1023=""),(O1024),IF((N1023)&gt;0,(N1023),(O1024)))</f>
        <v>10.6275</v>
      </c>
      <c r="O1024" s="22">
        <v>9.5172000000000008</v>
      </c>
    </row>
    <row r="1025" spans="1:17" hidden="1" x14ac:dyDescent="0.45">
      <c r="A1025" s="8"/>
      <c r="B1025" s="8"/>
      <c r="C1025" s="8"/>
      <c r="D1025" s="8"/>
      <c r="E1025" s="8"/>
      <c r="F1025" s="8"/>
      <c r="G1025" s="8"/>
      <c r="H1025" s="31"/>
      <c r="I1025" s="31"/>
      <c r="J1025" s="31"/>
      <c r="K1025" s="32">
        <f>(3.09*1000)</f>
        <v>3090</v>
      </c>
      <c r="L1025" s="33" t="s">
        <v>0</v>
      </c>
      <c r="M1025" s="34">
        <f>(3.08*1000)</f>
        <v>3080</v>
      </c>
      <c r="N1025" s="31"/>
      <c r="O1025" s="31"/>
    </row>
    <row r="1026" spans="1:17" hidden="1" x14ac:dyDescent="0.45">
      <c r="A1026" s="14" t="s">
        <v>1</v>
      </c>
      <c r="B1026" s="14"/>
      <c r="C1026" s="14"/>
      <c r="D1026" s="14"/>
      <c r="E1026" s="14" t="e">
        <f>(width*1000)</f>
        <v>#NAME?</v>
      </c>
      <c r="F1026" s="14"/>
      <c r="G1026" s="15"/>
      <c r="H1026" s="16">
        <f>(3.27*1000)</f>
        <v>3270</v>
      </c>
      <c r="I1026" s="16">
        <f>(3.09*1000)</f>
        <v>3090</v>
      </c>
      <c r="J1026" s="14" t="e">
        <f>(height*1000)</f>
        <v>#NAME?</v>
      </c>
      <c r="K1026" s="16">
        <f>(3.08*1000)</f>
        <v>3080</v>
      </c>
      <c r="L1026" s="15"/>
      <c r="M1026" s="17">
        <f>(3.25*1000)</f>
        <v>3250</v>
      </c>
      <c r="N1026" s="18">
        <v>10.6275</v>
      </c>
      <c r="O1026" s="14"/>
    </row>
    <row r="1027" spans="1:17" x14ac:dyDescent="0.45">
      <c r="A1027" s="8"/>
      <c r="B1027" s="8"/>
      <c r="C1027" s="8"/>
      <c r="D1027" s="8"/>
      <c r="E1027" s="8"/>
      <c r="F1027" s="8"/>
      <c r="G1027" s="8"/>
      <c r="H1027" s="35">
        <v>1</v>
      </c>
      <c r="I1027" s="36" t="s">
        <v>31</v>
      </c>
      <c r="J1027" s="36"/>
      <c r="K1027" s="37">
        <f>IF((H1026&gt;0),(H1026),IF((I1026)&gt;0,(I1026),(E1026)))</f>
        <v>3270</v>
      </c>
      <c r="L1027" s="54" t="s">
        <v>0</v>
      </c>
      <c r="M1027" s="38">
        <f>IF((M1026&gt;0),(M1026),IF((K1026)&gt;0,(K1026),(J1026)))</f>
        <v>3250</v>
      </c>
      <c r="N1027" s="39">
        <f>SUM(N1024)</f>
        <v>10.6275</v>
      </c>
      <c r="O1027" s="39">
        <f>SUM(O1024)</f>
        <v>9.5172000000000008</v>
      </c>
      <c r="Q1027" s="8" t="s">
        <v>121</v>
      </c>
    </row>
    <row r="1028" spans="1:17" x14ac:dyDescent="0.45">
      <c r="A1028" s="8"/>
      <c r="B1028" s="8"/>
      <c r="C1028" s="8"/>
      <c r="D1028" s="8"/>
      <c r="E1028" s="8"/>
      <c r="F1028" s="8"/>
      <c r="G1028" s="8"/>
      <c r="H1028" s="8"/>
      <c r="I1028" s="8" t="s">
        <v>132</v>
      </c>
      <c r="J1028" s="8"/>
      <c r="K1028" s="19">
        <f>(3.09*1000)</f>
        <v>3090</v>
      </c>
      <c r="L1028" s="53" t="s">
        <v>0</v>
      </c>
      <c r="M1028" s="21">
        <f>(3.08*1000)</f>
        <v>3080</v>
      </c>
      <c r="N1028" s="8"/>
      <c r="O1028" s="8"/>
    </row>
    <row r="1029" spans="1:17" ht="14.65" thickBot="1" x14ac:dyDescent="0.5">
      <c r="A1029" s="8"/>
      <c r="B1029" s="8"/>
      <c r="C1029" s="8"/>
      <c r="D1029" s="8"/>
      <c r="E1029" s="8"/>
      <c r="F1029" s="8"/>
      <c r="G1029" s="8"/>
      <c r="H1029" s="28" t="s">
        <v>34</v>
      </c>
      <c r="I1029" s="50">
        <v>82</v>
      </c>
      <c r="J1029" s="28"/>
      <c r="K1029" s="28"/>
      <c r="L1029" s="28"/>
      <c r="M1029" s="28"/>
      <c r="N1029" s="40">
        <f>SUM(N760,N799,N811,N898,N904,N910,N916,N922,N928,N934,N943,N958,N964,N970,N976,N982,N991,N997,N1006,N1012,N1021,N1027)</f>
        <v>400.40400000000011</v>
      </c>
      <c r="O1029" s="40">
        <f>SUM(O760,O799,O811,O898,O904,O910,O916,O922,O928,O934,O943,O958,O964,O970,O976,O982,O991,O997,O1006,O1012,O1021,O1027)</f>
        <v>319.49959999999999</v>
      </c>
    </row>
    <row r="1030" spans="1:17" ht="14.65" thickTop="1" x14ac:dyDescent="0.45"/>
  </sheetData>
  <mergeCells count="96">
    <mergeCell ref="A708:H708"/>
    <mergeCell ref="A711:O711"/>
    <mergeCell ref="K712:M712"/>
    <mergeCell ref="K713:M713"/>
    <mergeCell ref="E594:F594"/>
    <mergeCell ref="A596:D596"/>
    <mergeCell ref="A702:H702"/>
    <mergeCell ref="A704:H704"/>
    <mergeCell ref="A706:H706"/>
    <mergeCell ref="E590:O590"/>
    <mergeCell ref="E592:F592"/>
    <mergeCell ref="K592:M592"/>
    <mergeCell ref="E593:F593"/>
    <mergeCell ref="K593:M593"/>
    <mergeCell ref="A568:D568"/>
    <mergeCell ref="A576:H576"/>
    <mergeCell ref="A578:D578"/>
    <mergeCell ref="A586:H586"/>
    <mergeCell ref="A588:H588"/>
    <mergeCell ref="A546:H546"/>
    <mergeCell ref="A548:D548"/>
    <mergeCell ref="A556:H556"/>
    <mergeCell ref="A558:D558"/>
    <mergeCell ref="A566:H566"/>
    <mergeCell ref="A511:D511"/>
    <mergeCell ref="A519:H519"/>
    <mergeCell ref="A521:D521"/>
    <mergeCell ref="A529:H529"/>
    <mergeCell ref="A531:D531"/>
    <mergeCell ref="E400:F400"/>
    <mergeCell ref="K400:M400"/>
    <mergeCell ref="E401:F401"/>
    <mergeCell ref="A403:D403"/>
    <mergeCell ref="A509:H509"/>
    <mergeCell ref="A385:D385"/>
    <mergeCell ref="A393:H393"/>
    <mergeCell ref="A395:H395"/>
    <mergeCell ref="E397:O397"/>
    <mergeCell ref="E399:F399"/>
    <mergeCell ref="K399:M399"/>
    <mergeCell ref="A363:H363"/>
    <mergeCell ref="A365:D365"/>
    <mergeCell ref="A373:H373"/>
    <mergeCell ref="A375:D375"/>
    <mergeCell ref="A383:H383"/>
    <mergeCell ref="A328:D328"/>
    <mergeCell ref="A336:H336"/>
    <mergeCell ref="A338:D338"/>
    <mergeCell ref="A353:H353"/>
    <mergeCell ref="A355:D355"/>
    <mergeCell ref="E208:F208"/>
    <mergeCell ref="A210:D210"/>
    <mergeCell ref="A316:H316"/>
    <mergeCell ref="A318:D318"/>
    <mergeCell ref="A326:H326"/>
    <mergeCell ref="E204:O204"/>
    <mergeCell ref="E206:F206"/>
    <mergeCell ref="K206:M206"/>
    <mergeCell ref="E207:F207"/>
    <mergeCell ref="K207:M207"/>
    <mergeCell ref="A182:D182"/>
    <mergeCell ref="A190:H190"/>
    <mergeCell ref="A192:D192"/>
    <mergeCell ref="A200:H200"/>
    <mergeCell ref="A202:H202"/>
    <mergeCell ref="A160:H160"/>
    <mergeCell ref="A162:D162"/>
    <mergeCell ref="A170:H170"/>
    <mergeCell ref="A172:D172"/>
    <mergeCell ref="A180:H180"/>
    <mergeCell ref="A125:D125"/>
    <mergeCell ref="A133:H133"/>
    <mergeCell ref="A135:D135"/>
    <mergeCell ref="A143:H143"/>
    <mergeCell ref="A145:D145"/>
    <mergeCell ref="E28:F28"/>
    <mergeCell ref="K28:M28"/>
    <mergeCell ref="E29:F29"/>
    <mergeCell ref="A31:D31"/>
    <mergeCell ref="A123:H123"/>
    <mergeCell ref="A13:D13"/>
    <mergeCell ref="A21:H21"/>
    <mergeCell ref="A23:H23"/>
    <mergeCell ref="E25:O25"/>
    <mergeCell ref="E27:F27"/>
    <mergeCell ref="K27:M27"/>
    <mergeCell ref="E9:F9"/>
    <mergeCell ref="K9:M9"/>
    <mergeCell ref="E10:F10"/>
    <mergeCell ref="K10:M10"/>
    <mergeCell ref="E11:F11"/>
    <mergeCell ref="A1:O1"/>
    <mergeCell ref="E3:O3"/>
    <mergeCell ref="E4:O4"/>
    <mergeCell ref="E6:O6"/>
    <mergeCell ref="E7:O7"/>
  </mergeCells>
  <pageMargins left="0.59055118110236227" right="0.39370078740157483" top="0.78740157480314965" bottom="0.62992125984251968" header="0.31496062992125984" footer="0.31496062992125984"/>
  <pageSetup paperSize="9" orientation="portrait" r:id="rId1"/>
  <headerFooter>
    <oddHeader>&amp;L&amp;8XEOMETRIC GmbH
Hamoderstraße 4
A-4020 Linz
&amp;14&amp;G&amp;C&amp;G&amp;R&amp;8office@xeometric.com
Tel +43(0)732 341574
Fax +43(0)732 341574 90</oddHeader>
    <oddFooter>&amp;L&amp;8&amp;D&amp;C&amp;G
&amp;R&amp;8Seite &amp;P von &amp;N</oddFooter>
  </headerFooter>
  <rowBreaks count="9" manualBreakCount="9">
    <brk id="73" max="16383" man="1"/>
    <brk id="159" max="16383" man="1"/>
    <brk id="231" max="16383" man="1"/>
    <brk id="318" max="16383" man="1"/>
    <brk id="396" max="16383" man="1"/>
    <brk id="480" max="16383" man="1"/>
    <brk id="558" max="16383" man="1"/>
    <brk id="638" max="16383" man="1"/>
    <brk id="810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.46484375" defaultRowHeight="14.25" x14ac:dyDescent="0.4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6484375" defaultRowHeight="14.25" x14ac:dyDescent="0.4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Domscha</dc:creator>
  <cp:lastModifiedBy>Emil Duft [BSS-BM]</cp:lastModifiedBy>
  <cp:lastPrinted>2025-08-27T13:47:00Z</cp:lastPrinted>
  <dcterms:created xsi:type="dcterms:W3CDTF">2014-02-14T10:35:05Z</dcterms:created>
  <dcterms:modified xsi:type="dcterms:W3CDTF">2025-08-28T07:27:11Z</dcterms:modified>
</cp:coreProperties>
</file>